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445" activeTab="0"/>
  </bookViews>
  <sheets>
    <sheet name="Tabela6" sheetId="1" r:id="rId1"/>
  </sheets>
  <definedNames>
    <definedName name="_xlnm.Print_Titles" localSheetId="0">'Tabela6'!$5:$10</definedName>
  </definedNames>
  <calcPr fullCalcOnLoad="1"/>
</workbook>
</file>

<file path=xl/sharedStrings.xml><?xml version="1.0" encoding="utf-8"?>
<sst xmlns="http://schemas.openxmlformats.org/spreadsheetml/2006/main" count="729" uniqueCount="188">
  <si>
    <t>Informacja z wykonania budżetu Gminy Gryfino za 2005 rok - część tabelaryczna</t>
  </si>
  <si>
    <t>Tabela Nr 6</t>
  </si>
  <si>
    <t>Wydatki ogółem wg klasyfikacji budżetowej</t>
  </si>
  <si>
    <t>w zł</t>
  </si>
  <si>
    <t>Dział</t>
  </si>
  <si>
    <t>Rozdział</t>
  </si>
  <si>
    <t>Paragraf</t>
  </si>
  <si>
    <t>Wyszczególnienie</t>
  </si>
  <si>
    <t xml:space="preserve">Plan po zmianach </t>
  </si>
  <si>
    <t>Wykonanie ogółem</t>
  </si>
  <si>
    <t xml:space="preserve">                                           Wydatki bieżące</t>
  </si>
  <si>
    <t>wydatki majątkowe</t>
  </si>
  <si>
    <t>% wykonania (6/5)</t>
  </si>
  <si>
    <t>Wydatki bieżące razem</t>
  </si>
  <si>
    <t>z tego:</t>
  </si>
  <si>
    <t>wynagrodzenia i pochodne od wynagrodzeń</t>
  </si>
  <si>
    <t>dotacje</t>
  </si>
  <si>
    <t>wydatki na obsługę długu</t>
  </si>
  <si>
    <t>wydatki z tytułu poręczeń i gwarancji</t>
  </si>
  <si>
    <t>010</t>
  </si>
  <si>
    <t>ROLNICTWO I ŁOWIECTWO</t>
  </si>
  <si>
    <t>01008</t>
  </si>
  <si>
    <t>Melioracje wodne</t>
  </si>
  <si>
    <t>4170</t>
  </si>
  <si>
    <t>Wynagrodzenia bezosobowe</t>
  </si>
  <si>
    <t>4300</t>
  </si>
  <si>
    <t>Zakup usług pozostałych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</si>
  <si>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</si>
  <si>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</si>
  <si>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</si>
  <si>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</si>
  <si>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</si>
  <si>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</si>
  <si>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4210</t>
  </si>
  <si>
    <t>Zakup materiałów i wyposażenia</t>
  </si>
  <si>
    <t>TRANSPORT I ŁĄCZNOŚĆ</t>
  </si>
  <si>
    <t>Drogi publiczne powiatowe</t>
  </si>
  <si>
    <t>Drogi publiczne gminne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</si>
  <si>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</si>
  <si>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</si>
  <si>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4270</t>
  </si>
  <si>
    <t>Zakup usług remontowych</t>
  </si>
  <si>
    <t>6050</t>
  </si>
  <si>
    <t>Wydatki inwestycyjne jednostek budżetowych</t>
  </si>
  <si>
    <t>TURYSTYKA</t>
  </si>
  <si>
    <t xml:space="preserve">GOSPODARKA MIESZKANIOWA </t>
  </si>
  <si>
    <t>Gospodarka gruntami i nieruchomościami</t>
  </si>
  <si>
    <t>4260</t>
  </si>
  <si>
    <t>Zakup energii</t>
  </si>
  <si>
    <t>4430</t>
  </si>
  <si>
    <t>Różne opłaty i składki</t>
  </si>
  <si>
    <t>4580</t>
  </si>
  <si>
    <t>Pozostałe odsetki</t>
  </si>
  <si>
    <t>6060</t>
  </si>
  <si>
    <t>Wydatki na zakupy inwestycyjne jednostek budżetowych</t>
  </si>
  <si>
    <t>Towarzystwa budownictwa społecznego</t>
  </si>
  <si>
    <t>6010</t>
  </si>
  <si>
    <t>Wydatki na zakup i objęcie akcji oraz wniesienie wkładów do spółek prawa handlowego</t>
  </si>
  <si>
    <t>4110</t>
  </si>
  <si>
    <t>Składki na ubezpieczenia społeczne</t>
  </si>
  <si>
    <t>DZIAŁALNOŚĆ USŁUGOWA</t>
  </si>
  <si>
    <t>Plany zagospodarowania przestrzennego</t>
  </si>
  <si>
    <t>Dotacja celowa z budżetu na finansowanie lub dofinansowanie zadań zleconych do realizacji jednostkom niezaliczanym do sektora finansów publicznych</t>
  </si>
  <si>
    <t>Nagrody o charakterze szczególnym niezaliczone do wynagrodzeń</t>
  </si>
  <si>
    <t>Cmentarze</t>
  </si>
  <si>
    <t>ADMINISTRACJA PUBLICZNA</t>
  </si>
  <si>
    <t>Urzędy wojewódzkie</t>
  </si>
  <si>
    <t>4010</t>
  </si>
  <si>
    <t>Wynagrodzenia osobowe pracowników</t>
  </si>
  <si>
    <t>4040</t>
  </si>
  <si>
    <t>Dodatkowe wynagrodzenie roczne</t>
  </si>
  <si>
    <t>4120</t>
  </si>
  <si>
    <t>Składki na Fundusz Pracy</t>
  </si>
  <si>
    <t>4440</t>
  </si>
  <si>
    <t>Odpisy na zakładowy fundusz świadczeń socjalnych</t>
  </si>
  <si>
    <t>Rady gmin (miast i miast na prawach powiatu)</t>
  </si>
  <si>
    <t>3030</t>
  </si>
  <si>
    <t>Różne wydatki na rzecz osób fizycznych</t>
  </si>
  <si>
    <t>4410</t>
  </si>
  <si>
    <t>Podróże służbowe krajowe</t>
  </si>
  <si>
    <t>4420</t>
  </si>
  <si>
    <t>Podróże służbowe zagraniczne</t>
  </si>
  <si>
    <t>Urzędy gmin (miast i miast na prawach powiatu)</t>
  </si>
  <si>
    <t>Nagrody i wydatki osobowe niezaliczone do wynagrodzeń</t>
  </si>
  <si>
    <t>4140</t>
  </si>
  <si>
    <t>Wpłaty na Państwowy Fundusz Rehabilitacji Osób Niepełnosprawnych</t>
  </si>
  <si>
    <t>4280</t>
  </si>
  <si>
    <t>Zakup usług zdrowotnych</t>
  </si>
  <si>
    <t>4350</t>
  </si>
  <si>
    <t>Zakup usług dostępu do sieci Internet</t>
  </si>
  <si>
    <t>URZĘDY NACZELNYCH ORGANÓW WŁADZY PAŃSTWOWEJ, KONTROLI I OCHRONY PRAWA ORAZ SĄDOWNICTWA</t>
  </si>
  <si>
    <t>Urzędy naczelnych organów władzy państwowej, kontroli i ochrony prawa</t>
  </si>
  <si>
    <t>Wybory Prezydenta Rzeczypospolitej Polskiej</t>
  </si>
  <si>
    <t>Wybory do Sejmu i Senatu</t>
  </si>
  <si>
    <t>OBRONA NARODOWA</t>
  </si>
  <si>
    <t>75212</t>
  </si>
  <si>
    <t>Pozostałe wydatki obronne</t>
  </si>
  <si>
    <t>BEZPIECZEŃSTWO PUBLICZNE I OCHRONA PRZECIWPOŻAROWA</t>
  </si>
  <si>
    <t>Komendy powiatowe Policji</t>
  </si>
  <si>
    <t xml:space="preserve">Wpłaty jednostek na fundusz celowy na finansowanie lub dofinansowanie zadań inwestycyjnych </t>
  </si>
  <si>
    <t>Ochotnicze straże pożarne</t>
  </si>
  <si>
    <t>3020</t>
  </si>
  <si>
    <t>Obrona cywilna</t>
  </si>
  <si>
    <t>Straż Miejska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</si>
  <si>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</si>
  <si>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</si>
  <si>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4100</t>
  </si>
  <si>
    <t>Wynagrodzenia agencyjno-prowizyjne</t>
  </si>
  <si>
    <t>OBSŁUGA DŁUGU PUBLICZNEGO</t>
  </si>
  <si>
    <t>Obsługa papierów wartościowych, kredytów i pożyczek jednostek samorządu terytorialnego</t>
  </si>
  <si>
    <t>8070</t>
  </si>
  <si>
    <t>Odsetki i dyskonto od krajowych skarbowych papierów wartościowych oraz od krajowych pożyczek i kredytów</t>
  </si>
  <si>
    <t>RÓŻNE ROZLICZENIA</t>
  </si>
  <si>
    <t>Rezerwy ogólne i celowe</t>
  </si>
  <si>
    <t>4810</t>
  </si>
  <si>
    <t>Rezerwy</t>
  </si>
  <si>
    <t>Część równoważąca subwencji ogólnej dla gmin</t>
  </si>
  <si>
    <t>2930</t>
  </si>
  <si>
    <t>Wpłaty jednostek samorządu terytorialnego do budżetu państwa</t>
  </si>
  <si>
    <t>OŚWIATA I WYCHOWANIE</t>
  </si>
  <si>
    <t>Szkoły podstawowe</t>
  </si>
  <si>
    <t>3240</t>
  </si>
  <si>
    <t>Stypendia oraz inne formy pomocy dla uczniów</t>
  </si>
  <si>
    <t>3260</t>
  </si>
  <si>
    <t>Inne formy pomocy dla uczniów</t>
  </si>
  <si>
    <t>4240</t>
  </si>
  <si>
    <t>Zakup pomocy naukowych, dydaktycznych i książek</t>
  </si>
  <si>
    <t>Oddziały przedszkolne w szkołach podstawowych</t>
  </si>
  <si>
    <t>Przedszkola</t>
  </si>
  <si>
    <t>Dotacja przedmiotowa z budżetu dla zakładu budżetowego</t>
  </si>
  <si>
    <t>Gimnazja</t>
  </si>
  <si>
    <t>Dowożenie uczniów do szkół</t>
  </si>
  <si>
    <t>Zespoły obsługi ekonomiczno-administracyjnej szkół</t>
  </si>
  <si>
    <t>Licea ogólnokształcące</t>
  </si>
  <si>
    <t>2320</t>
  </si>
  <si>
    <t>Dokształcanie i doskonalenie nauczycieli</t>
  </si>
  <si>
    <t>OCHRONA ZDROWIA</t>
  </si>
  <si>
    <t>Przeciwdziałanie alkoholizmowi</t>
  </si>
  <si>
    <t>Dotacja celowa z budżetu na finansowanie lub dofinansowanie zadań zleconych do realizacji stowarzyszeniom</t>
  </si>
  <si>
    <t>POMOC SPOŁECZNA</t>
  </si>
  <si>
    <t>Świadczenia rodzinne oraz składki na ubezpieczenia emerytalne i rentowe z ubezpieczenia społecznego</t>
  </si>
  <si>
    <t>3110</t>
  </si>
  <si>
    <t>Świadczenia społeczne</t>
  </si>
  <si>
    <t>Składki na ubezpieczenie zdrowotne opłacane za osoby pobierające niektóre świadczenia z pomocy społecznej oraz niektóre świadczenia rodzinne</t>
  </si>
  <si>
    <t>4130</t>
  </si>
  <si>
    <t xml:space="preserve">Składki na ubezpieczenie zdrowotne </t>
  </si>
  <si>
    <t>Zasiłki i pomoc w naturze oraz składki na ubezpieczenia emerytalne i rentowe</t>
  </si>
  <si>
    <t>4330</t>
  </si>
  <si>
    <t>Zakup usług przez jednostki samorządu terytorialnego od innych jednostek samorządu terytorialnego</t>
  </si>
  <si>
    <t>Dodatki mieszkaniowe</t>
  </si>
  <si>
    <t>Ośrodki pomocy społecznej</t>
  </si>
  <si>
    <t>Usługi opiekuńcze i specjalistyczne usługi opiekuńcze</t>
  </si>
  <si>
    <t>Wydatki osobowe niezaliczone do wynagrodzeń</t>
  </si>
  <si>
    <t>EDUKACYJNA OPIEKA WYCHOWAWCZA</t>
  </si>
  <si>
    <t>Świetlice szkolne</t>
  </si>
  <si>
    <t>Placówki wychowania pozaszkolnego</t>
  </si>
  <si>
    <t>Kolonie i obozy oraz inne formy wypoczynku dzieci i młodzieży szkolnej, a także szkolenia młodzieży</t>
  </si>
  <si>
    <t>2820</t>
  </si>
  <si>
    <t>Pomoc materialna dla uczniów</t>
  </si>
  <si>
    <t>Stypendia dla uczniów</t>
  </si>
  <si>
    <t>GOSPODARKA KOMUNALNA I OCHRONA ŚRODOWISKA</t>
  </si>
  <si>
    <t>Gospodarka ściekowa i ochrona wód</t>
  </si>
  <si>
    <t>6051</t>
  </si>
  <si>
    <t>Gospodarka odpadami</t>
  </si>
  <si>
    <t>Oczyszczanie miast i wsi</t>
  </si>
  <si>
    <t>Utrzymanie zieleni w miastach i gminach</t>
  </si>
  <si>
    <t>Ochrona powietrza atmosferycznego i klimatu</t>
  </si>
  <si>
    <t>Schroniska dla zwierząt</t>
  </si>
  <si>
    <t>Oświetlenie ulic, placów i dróg</t>
  </si>
  <si>
    <t>Usuwanie skutków klęsk żywiołowych</t>
  </si>
  <si>
    <t>KULTURA I OCHRONA DZIEDZICTWA NARODOWEGO</t>
  </si>
  <si>
    <t>Pozostałe zadania w zakresie kultury</t>
  </si>
  <si>
    <t>Filharmonie, orkiestry, chóry i kapele</t>
  </si>
  <si>
    <t>Domy i ośrodki kultury, świetlice i kluby</t>
  </si>
  <si>
    <t>2480</t>
  </si>
  <si>
    <t>Dotacja podmiotowa z budżetu dla samorządowej instytucji kultury</t>
  </si>
  <si>
    <t>Biblioteki</t>
  </si>
  <si>
    <t>Ochrona zabytków i opieka nad zabytkami</t>
  </si>
  <si>
    <t>Dotacja podmiotowa z budżetu dla jednostek niezaliczanych do sektora finansów publicznych</t>
  </si>
  <si>
    <t>4211</t>
  </si>
  <si>
    <t>KULTURA FIZYCZNA I SPORT</t>
  </si>
  <si>
    <t>Obiekty sportowe</t>
  </si>
  <si>
    <t>2810</t>
  </si>
  <si>
    <t>Dotacja celowa z budżetu na finansowanie lub dofinansowanie zadań zleconych do realizacji fundacjom</t>
  </si>
  <si>
    <t>Zadania w zakresie kultury fizycznej i sportu</t>
  </si>
  <si>
    <t>3040</t>
  </si>
  <si>
    <t>4301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</si>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</sst>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2"/>
      <name val="Arial CE"/>
      <family val="2"/>
    </font>
    <font>
      <b/>
      <i/>
      <sz val="12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i/>
      <sz val="9"/>
      <name val="Arial CE"/>
      <family val="0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  <bgColor indexed="22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49" fontId="11" fillId="2" borderId="22" xfId="0" applyNumberFormat="1" applyFont="1" applyFill="1" applyBorder="1" applyAlignment="1">
      <alignment horizontal="center" vertical="top"/>
    </xf>
    <xf numFmtId="49" fontId="11" fillId="2" borderId="22" xfId="0" applyNumberFormat="1" applyFont="1" applyFill="1" applyBorder="1" applyAlignment="1">
      <alignment horizontal="center"/>
    </xf>
    <xf numFmtId="0" fontId="12" fillId="2" borderId="22" xfId="0" applyFont="1" applyFill="1" applyBorder="1" applyAlignment="1">
      <alignment horizontal="left" vertical="justify" wrapText="1"/>
    </xf>
    <xf numFmtId="3" fontId="11" fillId="2" borderId="22" xfId="0" applyNumberFormat="1" applyFont="1" applyFill="1" applyBorder="1" applyAlignment="1">
      <alignment horizontal="right" vertical="center"/>
    </xf>
    <xf numFmtId="164" fontId="13" fillId="2" borderId="22" xfId="0" applyNumberFormat="1" applyFont="1" applyFill="1" applyBorder="1" applyAlignment="1">
      <alignment horizontal="right" vertical="center"/>
    </xf>
    <xf numFmtId="49" fontId="11" fillId="0" borderId="14" xfId="0" applyNumberFormat="1" applyFont="1" applyBorder="1" applyAlignment="1">
      <alignment horizontal="center" vertical="top"/>
    </xf>
    <xf numFmtId="49" fontId="14" fillId="0" borderId="14" xfId="0" applyNumberFormat="1" applyFont="1" applyBorder="1" applyAlignment="1">
      <alignment horizontal="center" vertical="top"/>
    </xf>
    <xf numFmtId="49" fontId="14" fillId="0" borderId="14" xfId="0" applyNumberFormat="1" applyFont="1" applyBorder="1" applyAlignment="1">
      <alignment horizontal="center" vertical="top"/>
    </xf>
    <xf numFmtId="0" fontId="14" fillId="0" borderId="22" xfId="0" applyFont="1" applyBorder="1" applyAlignment="1">
      <alignment horizontal="left" vertical="justify" wrapText="1"/>
    </xf>
    <xf numFmtId="3" fontId="14" fillId="0" borderId="22" xfId="0" applyNumberFormat="1" applyFont="1" applyBorder="1" applyAlignment="1">
      <alignment horizontal="right" vertical="center"/>
    </xf>
    <xf numFmtId="164" fontId="15" fillId="0" borderId="22" xfId="0" applyNumberFormat="1" applyFont="1" applyBorder="1" applyAlignment="1">
      <alignment horizontal="right" vertical="center"/>
    </xf>
    <xf numFmtId="49" fontId="11" fillId="0" borderId="9" xfId="0" applyNumberFormat="1" applyFont="1" applyBorder="1" applyAlignment="1">
      <alignment horizontal="center" vertical="top"/>
    </xf>
    <xf numFmtId="49" fontId="14" fillId="0" borderId="9" xfId="0" applyNumberFormat="1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 vertical="top"/>
    </xf>
    <xf numFmtId="0" fontId="16" fillId="0" borderId="22" xfId="0" applyFont="1" applyBorder="1" applyAlignment="1">
      <alignment horizontal="left" vertical="justify" wrapText="1"/>
    </xf>
    <xf numFmtId="3" fontId="16" fillId="0" borderId="22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49" fontId="14" fillId="0" borderId="21" xfId="0" applyNumberFormat="1" applyFont="1" applyBorder="1" applyAlignment="1">
      <alignment horizontal="center" vertical="top"/>
    </xf>
    <xf numFmtId="0" fontId="17" fillId="0" borderId="0" xfId="0" applyFont="1" applyAlignment="1">
      <alignment/>
    </xf>
    <xf numFmtId="49" fontId="16" fillId="0" borderId="23" xfId="0" applyNumberFormat="1" applyFont="1" applyBorder="1" applyAlignment="1">
      <alignment horizontal="center" vertical="top"/>
    </xf>
    <xf numFmtId="49" fontId="11" fillId="0" borderId="21" xfId="0" applyNumberFormat="1" applyFont="1" applyBorder="1" applyAlignment="1">
      <alignment horizontal="center" vertical="top"/>
    </xf>
    <xf numFmtId="0" fontId="11" fillId="2" borderId="22" xfId="0" applyFont="1" applyFill="1" applyBorder="1" applyAlignment="1">
      <alignment horizontal="center" vertical="top"/>
    </xf>
    <xf numFmtId="0" fontId="11" fillId="2" borderId="22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left" vertical="justify" wrapText="1"/>
    </xf>
    <xf numFmtId="164" fontId="11" fillId="2" borderId="22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14" fillId="0" borderId="17" xfId="0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1" fillId="0" borderId="9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49" fontId="16" fillId="0" borderId="22" xfId="0" applyNumberFormat="1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12" xfId="0" applyFont="1" applyBorder="1" applyAlignment="1">
      <alignment horizontal="left" vertical="justify" wrapText="1"/>
    </xf>
    <xf numFmtId="3" fontId="14" fillId="0" borderId="21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12" xfId="0" applyFont="1" applyBorder="1" applyAlignment="1">
      <alignment horizontal="left" vertical="justify" wrapText="1"/>
    </xf>
    <xf numFmtId="3" fontId="16" fillId="0" borderId="21" xfId="0" applyNumberFormat="1" applyFont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11" fillId="0" borderId="9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164" fontId="15" fillId="0" borderId="21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center" vertical="top"/>
    </xf>
    <xf numFmtId="49" fontId="16" fillId="0" borderId="21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22" xfId="0" applyFont="1" applyBorder="1" applyAlignment="1">
      <alignment horizontal="left" vertical="justify" wrapText="1"/>
    </xf>
    <xf numFmtId="3" fontId="16" fillId="0" borderId="22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4" fillId="0" borderId="21" xfId="0" applyFont="1" applyBorder="1" applyAlignment="1">
      <alignment horizontal="left" vertical="justify" wrapText="1"/>
    </xf>
    <xf numFmtId="0" fontId="14" fillId="0" borderId="14" xfId="0" applyFont="1" applyBorder="1" applyAlignment="1">
      <alignment horizontal="center" vertical="top"/>
    </xf>
    <xf numFmtId="0" fontId="16" fillId="0" borderId="21" xfId="0" applyFont="1" applyBorder="1" applyAlignment="1">
      <alignment horizontal="left" vertical="justify" wrapText="1"/>
    </xf>
    <xf numFmtId="0" fontId="11" fillId="0" borderId="21" xfId="0" applyFont="1" applyBorder="1" applyAlignment="1">
      <alignment horizontal="center" vertical="top"/>
    </xf>
    <xf numFmtId="0" fontId="11" fillId="2" borderId="21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left" vertical="justify" wrapText="1"/>
    </xf>
    <xf numFmtId="3" fontId="11" fillId="2" borderId="21" xfId="0" applyNumberFormat="1" applyFont="1" applyFill="1" applyBorder="1" applyAlignment="1">
      <alignment horizontal="right" vertical="center"/>
    </xf>
    <xf numFmtId="164" fontId="11" fillId="2" borderId="21" xfId="0" applyNumberFormat="1" applyFont="1" applyFill="1" applyBorder="1" applyAlignment="1">
      <alignment horizontal="right" vertical="center"/>
    </xf>
    <xf numFmtId="0" fontId="18" fillId="0" borderId="14" xfId="0" applyFont="1" applyBorder="1" applyAlignment="1">
      <alignment horizontal="center" vertical="top"/>
    </xf>
    <xf numFmtId="0" fontId="16" fillId="0" borderId="21" xfId="0" applyFont="1" applyBorder="1" applyAlignment="1">
      <alignment horizontal="left" vertical="justify" wrapText="1"/>
    </xf>
    <xf numFmtId="0" fontId="18" fillId="0" borderId="9" xfId="0" applyFont="1" applyBorder="1" applyAlignment="1">
      <alignment horizontal="center" vertical="top"/>
    </xf>
    <xf numFmtId="0" fontId="11" fillId="2" borderId="2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top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justify" wrapText="1"/>
    </xf>
    <xf numFmtId="3" fontId="14" fillId="0" borderId="22" xfId="0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top"/>
    </xf>
    <xf numFmtId="0" fontId="16" fillId="0" borderId="12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center" vertical="top"/>
    </xf>
    <xf numFmtId="0" fontId="16" fillId="0" borderId="23" xfId="0" applyFont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/>
    </xf>
    <xf numFmtId="0" fontId="12" fillId="2" borderId="22" xfId="0" applyFont="1" applyFill="1" applyBorder="1" applyAlignment="1">
      <alignment horizontal="center" vertical="top"/>
    </xf>
    <xf numFmtId="0" fontId="12" fillId="2" borderId="21" xfId="0" applyFont="1" applyFill="1" applyBorder="1" applyAlignment="1">
      <alignment horizontal="center" vertical="top"/>
    </xf>
    <xf numFmtId="0" fontId="8" fillId="2" borderId="21" xfId="0" applyFont="1" applyFill="1" applyBorder="1" applyAlignment="1">
      <alignment horizontal="left" vertical="justify" wrapText="1"/>
    </xf>
    <xf numFmtId="49" fontId="16" fillId="0" borderId="14" xfId="0" applyNumberFormat="1" applyFont="1" applyBorder="1" applyAlignment="1">
      <alignment horizontal="center" vertical="top"/>
    </xf>
    <xf numFmtId="49" fontId="16" fillId="0" borderId="9" xfId="0" applyNumberFormat="1" applyFont="1" applyBorder="1" applyAlignment="1">
      <alignment horizontal="center" vertical="top"/>
    </xf>
    <xf numFmtId="49" fontId="14" fillId="0" borderId="9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49" fontId="14" fillId="0" borderId="21" xfId="0" applyNumberFormat="1" applyFont="1" applyBorder="1" applyAlignment="1">
      <alignment horizontal="center" vertical="top"/>
    </xf>
    <xf numFmtId="0" fontId="14" fillId="0" borderId="21" xfId="0" applyFont="1" applyBorder="1" applyAlignment="1">
      <alignment horizontal="left" vertical="justify" wrapText="1"/>
    </xf>
    <xf numFmtId="3" fontId="14" fillId="0" borderId="21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49" fontId="16" fillId="0" borderId="9" xfId="0" applyNumberFormat="1" applyFont="1" applyBorder="1" applyAlignment="1">
      <alignment horizontal="center" vertical="top"/>
    </xf>
    <xf numFmtId="0" fontId="12" fillId="2" borderId="22" xfId="0" applyFont="1" applyFill="1" applyBorder="1" applyAlignment="1">
      <alignment horizontal="center" vertical="top"/>
    </xf>
    <xf numFmtId="0" fontId="12" fillId="2" borderId="21" xfId="0" applyFont="1" applyFill="1" applyBorder="1" applyAlignment="1">
      <alignment horizontal="center" vertical="top"/>
    </xf>
    <xf numFmtId="0" fontId="12" fillId="2" borderId="21" xfId="0" applyFont="1" applyFill="1" applyBorder="1" applyAlignment="1">
      <alignment horizontal="left" vertical="justify" wrapText="1"/>
    </xf>
    <xf numFmtId="3" fontId="12" fillId="2" borderId="21" xfId="0" applyNumberFormat="1" applyFont="1" applyFill="1" applyBorder="1" applyAlignment="1">
      <alignment horizontal="right" vertical="center"/>
    </xf>
    <xf numFmtId="164" fontId="12" fillId="2" borderId="2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49" fontId="14" fillId="0" borderId="21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16" fillId="0" borderId="17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0" fontId="15" fillId="0" borderId="22" xfId="0" applyFont="1" applyBorder="1" applyAlignment="1">
      <alignment horizontal="left" vertical="justify" wrapText="1"/>
    </xf>
    <xf numFmtId="0" fontId="14" fillId="0" borderId="14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49" fontId="16" fillId="0" borderId="21" xfId="0" applyNumberFormat="1" applyFont="1" applyBorder="1" applyAlignment="1">
      <alignment horizontal="center" vertical="top"/>
    </xf>
    <xf numFmtId="0" fontId="11" fillId="2" borderId="2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justify" wrapText="1"/>
    </xf>
    <xf numFmtId="49" fontId="14" fillId="0" borderId="14" xfId="0" applyNumberFormat="1" applyFont="1" applyBorder="1" applyAlignment="1">
      <alignment horizontal="center" vertical="top"/>
    </xf>
    <xf numFmtId="49" fontId="14" fillId="0" borderId="9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49" fontId="14" fillId="0" borderId="21" xfId="0" applyNumberFormat="1" applyFont="1" applyBorder="1" applyAlignment="1">
      <alignment horizontal="center" vertical="top"/>
    </xf>
    <xf numFmtId="3" fontId="12" fillId="2" borderId="22" xfId="0" applyNumberFormat="1" applyFont="1" applyFill="1" applyBorder="1" applyAlignment="1">
      <alignment horizontal="right" vertical="center"/>
    </xf>
    <xf numFmtId="164" fontId="12" fillId="2" borderId="22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center" vertical="top"/>
    </xf>
    <xf numFmtId="0" fontId="19" fillId="0" borderId="9" xfId="0" applyFont="1" applyBorder="1" applyAlignment="1">
      <alignment horizontal="center" vertical="top"/>
    </xf>
    <xf numFmtId="0" fontId="19" fillId="0" borderId="21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0" fontId="19" fillId="0" borderId="9" xfId="0" applyFont="1" applyBorder="1" applyAlignment="1">
      <alignment horizontal="center" vertical="top"/>
    </xf>
    <xf numFmtId="0" fontId="19" fillId="0" borderId="21" xfId="0" applyFont="1" applyBorder="1" applyAlignment="1">
      <alignment horizontal="center" vertical="top"/>
    </xf>
    <xf numFmtId="49" fontId="16" fillId="0" borderId="22" xfId="0" applyNumberFormat="1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justify" wrapText="1"/>
    </xf>
    <xf numFmtId="0" fontId="14" fillId="0" borderId="22" xfId="0" applyFont="1" applyBorder="1" applyAlignment="1">
      <alignment horizontal="center" vertical="justify" wrapText="1"/>
    </xf>
    <xf numFmtId="0" fontId="14" fillId="0" borderId="9" xfId="0" applyFont="1" applyBorder="1" applyAlignment="1">
      <alignment horizontal="center" vertical="justify" wrapText="1"/>
    </xf>
    <xf numFmtId="0" fontId="14" fillId="0" borderId="21" xfId="0" applyFont="1" applyBorder="1" applyAlignment="1">
      <alignment horizontal="center" vertical="justify" wrapText="1"/>
    </xf>
    <xf numFmtId="0" fontId="16" fillId="0" borderId="14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justify" wrapText="1"/>
    </xf>
    <xf numFmtId="3" fontId="14" fillId="0" borderId="21" xfId="0" applyNumberFormat="1" applyFont="1" applyBorder="1" applyAlignment="1">
      <alignment horizontal="right" vertical="top"/>
    </xf>
    <xf numFmtId="0" fontId="16" fillId="0" borderId="9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3" fontId="12" fillId="2" borderId="21" xfId="0" applyNumberFormat="1" applyFont="1" applyFill="1" applyBorder="1" applyAlignment="1">
      <alignment horizontal="right" vertical="center"/>
    </xf>
    <xf numFmtId="164" fontId="12" fillId="2" borderId="21" xfId="0" applyNumberFormat="1" applyFont="1" applyFill="1" applyBorder="1" applyAlignment="1">
      <alignment horizontal="right" vertical="center"/>
    </xf>
    <xf numFmtId="0" fontId="20" fillId="0" borderId="22" xfId="0" applyFont="1" applyBorder="1" applyAlignment="1">
      <alignment horizontal="left" vertical="justify" wrapText="1"/>
    </xf>
    <xf numFmtId="0" fontId="20" fillId="0" borderId="21" xfId="0" applyFont="1" applyBorder="1" applyAlignment="1">
      <alignment horizontal="left" vertical="justify" wrapText="1"/>
    </xf>
    <xf numFmtId="0" fontId="19" fillId="0" borderId="21" xfId="0" applyFont="1" applyBorder="1" applyAlignment="1">
      <alignment horizontal="left" vertical="justify" wrapText="1"/>
    </xf>
    <xf numFmtId="0" fontId="15" fillId="0" borderId="21" xfId="0" applyFont="1" applyBorder="1" applyAlignment="1">
      <alignment horizontal="left" vertical="justify" wrapText="1"/>
    </xf>
    <xf numFmtId="0" fontId="16" fillId="0" borderId="21" xfId="0" applyFont="1" applyBorder="1" applyAlignment="1">
      <alignment horizontal="center" vertical="top"/>
    </xf>
    <xf numFmtId="3" fontId="14" fillId="0" borderId="22" xfId="0" applyNumberFormat="1" applyFont="1" applyBorder="1" applyAlignment="1" quotePrefix="1">
      <alignment horizontal="right" vertical="center"/>
    </xf>
    <xf numFmtId="0" fontId="14" fillId="0" borderId="14" xfId="0" applyFont="1" applyBorder="1" applyAlignment="1">
      <alignment horizontal="left" vertical="justify" wrapText="1"/>
    </xf>
    <xf numFmtId="3" fontId="14" fillId="0" borderId="14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horizontal="center" vertical="top"/>
    </xf>
    <xf numFmtId="0" fontId="16" fillId="0" borderId="14" xfId="0" applyFont="1" applyBorder="1" applyAlignment="1">
      <alignment horizontal="left" vertical="justify" wrapText="1"/>
    </xf>
    <xf numFmtId="3" fontId="16" fillId="0" borderId="14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horizontal="center" vertical="top"/>
    </xf>
    <xf numFmtId="0" fontId="16" fillId="0" borderId="14" xfId="0" applyFont="1" applyBorder="1" applyAlignment="1">
      <alignment horizontal="left" vertical="justify" wrapText="1"/>
    </xf>
    <xf numFmtId="3" fontId="16" fillId="0" borderId="14" xfId="0" applyNumberFormat="1" applyFont="1" applyBorder="1" applyAlignment="1">
      <alignment horizontal="right" vertical="center"/>
    </xf>
    <xf numFmtId="49" fontId="14" fillId="0" borderId="22" xfId="0" applyNumberFormat="1" applyFont="1" applyBorder="1" applyAlignment="1">
      <alignment horizontal="center" vertical="top"/>
    </xf>
    <xf numFmtId="0" fontId="14" fillId="0" borderId="22" xfId="0" applyFont="1" applyBorder="1" applyAlignment="1">
      <alignment horizontal="left" vertical="justify" wrapText="1"/>
    </xf>
    <xf numFmtId="3" fontId="14" fillId="0" borderId="22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left" vertical="justify" wrapText="1"/>
    </xf>
    <xf numFmtId="3" fontId="16" fillId="0" borderId="9" xfId="0" applyNumberFormat="1" applyFont="1" applyBorder="1" applyAlignment="1">
      <alignment horizontal="right" vertical="center"/>
    </xf>
    <xf numFmtId="3" fontId="16" fillId="0" borderId="9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3" fontId="12" fillId="3" borderId="27" xfId="0" applyNumberFormat="1" applyFont="1" applyFill="1" applyBorder="1" applyAlignment="1">
      <alignment horizontal="right"/>
    </xf>
    <xf numFmtId="3" fontId="13" fillId="3" borderId="27" xfId="0" applyNumberFormat="1" applyFont="1" applyFill="1" applyBorder="1" applyAlignment="1">
      <alignment horizontal="right"/>
    </xf>
    <xf numFmtId="164" fontId="12" fillId="3" borderId="28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2"/>
  <sheetViews>
    <sheetView tabSelected="1" workbookViewId="0" topLeftCell="A410">
      <selection activeCell="A422" sqref="A422:IV422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6.75390625" style="0" customWidth="1"/>
    <col min="4" max="4" width="22.75390625" style="68" customWidth="1"/>
    <col min="5" max="5" width="12.00390625" style="204" customWidth="1"/>
    <col min="6" max="6" width="12.25390625" style="204" customWidth="1"/>
    <col min="7" max="7" width="11.875" style="204" customWidth="1"/>
    <col min="8" max="8" width="10.875" style="204" customWidth="1"/>
    <col min="9" max="9" width="11.375" style="204" customWidth="1"/>
    <col min="10" max="10" width="11.00390625" style="204" customWidth="1"/>
    <col min="11" max="11" width="11.25390625" style="204" customWidth="1"/>
    <col min="12" max="12" width="10.875" style="204" customWidth="1"/>
    <col min="13" max="13" width="8.75390625" style="204" customWidth="1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3</v>
      </c>
    </row>
    <row r="5" spans="1:13" ht="12.75" customHeight="1">
      <c r="A5" s="6" t="s">
        <v>4</v>
      </c>
      <c r="B5" s="7" t="s">
        <v>5</v>
      </c>
      <c r="C5" s="8" t="s">
        <v>6</v>
      </c>
      <c r="D5" s="8" t="s">
        <v>7</v>
      </c>
      <c r="E5" s="9" t="s">
        <v>8</v>
      </c>
      <c r="F5" s="9" t="s">
        <v>9</v>
      </c>
      <c r="G5" s="10" t="s">
        <v>10</v>
      </c>
      <c r="H5" s="11"/>
      <c r="I5" s="11"/>
      <c r="J5" s="11"/>
      <c r="K5" s="12"/>
      <c r="L5" s="13" t="s">
        <v>11</v>
      </c>
      <c r="M5" s="14" t="s">
        <v>12</v>
      </c>
    </row>
    <row r="6" spans="1:13" ht="12.75" customHeight="1">
      <c r="A6" s="15"/>
      <c r="B6" s="16"/>
      <c r="C6" s="17"/>
      <c r="D6" s="17"/>
      <c r="E6" s="18"/>
      <c r="F6" s="18"/>
      <c r="G6" s="19"/>
      <c r="H6" s="20"/>
      <c r="I6" s="20"/>
      <c r="J6" s="20"/>
      <c r="K6" s="21"/>
      <c r="L6" s="22"/>
      <c r="M6" s="23"/>
    </row>
    <row r="7" spans="1:13" ht="12.75" customHeight="1">
      <c r="A7" s="15"/>
      <c r="B7" s="16"/>
      <c r="C7" s="17"/>
      <c r="D7" s="17"/>
      <c r="E7" s="18"/>
      <c r="F7" s="18"/>
      <c r="G7" s="24" t="s">
        <v>13</v>
      </c>
      <c r="H7" s="25" t="s">
        <v>14</v>
      </c>
      <c r="I7" s="26"/>
      <c r="J7" s="26"/>
      <c r="K7" s="27"/>
      <c r="L7" s="22"/>
      <c r="M7" s="23"/>
    </row>
    <row r="8" spans="1:13" ht="18" customHeight="1">
      <c r="A8" s="15"/>
      <c r="B8" s="16"/>
      <c r="C8" s="17"/>
      <c r="D8" s="17"/>
      <c r="E8" s="18"/>
      <c r="F8" s="18"/>
      <c r="G8" s="22"/>
      <c r="H8" s="28" t="s">
        <v>15</v>
      </c>
      <c r="I8" s="28" t="s">
        <v>16</v>
      </c>
      <c r="J8" s="28" t="s">
        <v>17</v>
      </c>
      <c r="K8" s="28" t="s">
        <v>18</v>
      </c>
      <c r="L8" s="22"/>
      <c r="M8" s="23"/>
    </row>
    <row r="9" spans="1:13" ht="19.5" customHeight="1" thickBot="1">
      <c r="A9" s="29"/>
      <c r="B9" s="30"/>
      <c r="C9" s="31"/>
      <c r="D9" s="31"/>
      <c r="E9" s="32"/>
      <c r="F9" s="32"/>
      <c r="G9" s="33"/>
      <c r="H9" s="34"/>
      <c r="I9" s="34"/>
      <c r="J9" s="34"/>
      <c r="K9" s="34"/>
      <c r="L9" s="33"/>
      <c r="M9" s="35"/>
    </row>
    <row r="10" spans="1:13" ht="12.75">
      <c r="A10" s="36">
        <v>1</v>
      </c>
      <c r="B10" s="36">
        <v>2</v>
      </c>
      <c r="C10" s="36">
        <v>3</v>
      </c>
      <c r="D10" s="36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</row>
    <row r="11" spans="1:13" ht="30">
      <c r="A11" s="38" t="s">
        <v>19</v>
      </c>
      <c r="B11" s="39"/>
      <c r="C11" s="39"/>
      <c r="D11" s="40" t="s">
        <v>20</v>
      </c>
      <c r="E11" s="41">
        <f>SUM(E12+E15+E17)</f>
        <v>62188</v>
      </c>
      <c r="F11" s="41">
        <f aca="true" t="shared" si="0" ref="F11:L11">SUM(F12+F15+F17)</f>
        <v>33919</v>
      </c>
      <c r="G11" s="41">
        <f t="shared" si="0"/>
        <v>33919</v>
      </c>
      <c r="H11" s="41">
        <f t="shared" si="0"/>
        <v>6000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2">
        <f>F11/E11*100</f>
        <v>54.54267704380267</v>
      </c>
    </row>
    <row r="12" spans="1:13" ht="14.25" customHeight="1">
      <c r="A12" s="43"/>
      <c r="B12" s="44" t="s">
        <v>21</v>
      </c>
      <c r="C12" s="45"/>
      <c r="D12" s="46" t="s">
        <v>22</v>
      </c>
      <c r="E12" s="47">
        <f>SUM(E13:E14)</f>
        <v>35088</v>
      </c>
      <c r="F12" s="47">
        <f aca="true" t="shared" si="1" ref="F12:L12">SUM(F13:F14)</f>
        <v>10493</v>
      </c>
      <c r="G12" s="47">
        <f t="shared" si="1"/>
        <v>10493</v>
      </c>
      <c r="H12" s="47">
        <f t="shared" si="1"/>
        <v>6000</v>
      </c>
      <c r="I12" s="47">
        <f t="shared" si="1"/>
        <v>0</v>
      </c>
      <c r="J12" s="47">
        <f t="shared" si="1"/>
        <v>0</v>
      </c>
      <c r="K12" s="47">
        <f t="shared" si="1"/>
        <v>0</v>
      </c>
      <c r="L12" s="47">
        <f t="shared" si="1"/>
        <v>0</v>
      </c>
      <c r="M12" s="48">
        <f>F12/E12*100</f>
        <v>29.904810761513907</v>
      </c>
    </row>
    <row r="13" spans="1:13" s="54" customFormat="1" ht="24">
      <c r="A13" s="49"/>
      <c r="B13" s="50"/>
      <c r="C13" s="51" t="s">
        <v>23</v>
      </c>
      <c r="D13" s="52" t="s">
        <v>24</v>
      </c>
      <c r="E13" s="53">
        <v>6000</v>
      </c>
      <c r="F13" s="53">
        <v>6000</v>
      </c>
      <c r="G13" s="53">
        <f>F13-L13</f>
        <v>6000</v>
      </c>
      <c r="H13" s="53">
        <v>6000</v>
      </c>
      <c r="I13" s="53"/>
      <c r="J13" s="53"/>
      <c r="K13" s="53"/>
      <c r="L13" s="53"/>
      <c r="M13" s="48">
        <f aca="true" t="shared" si="2" ref="M13:M75">F13/E13*100</f>
        <v>100</v>
      </c>
    </row>
    <row r="14" spans="1:13" ht="12.75" customHeight="1">
      <c r="A14" s="49"/>
      <c r="B14" s="55"/>
      <c r="C14" s="51" t="s">
        <v>25</v>
      </c>
      <c r="D14" s="52" t="s">
        <v>26</v>
      </c>
      <c r="E14" s="53">
        <v>29088</v>
      </c>
      <c r="F14" s="53">
        <v>4493</v>
      </c>
      <c r="G14" s="53">
        <f>F14-L14</f>
        <v>4493</v>
      </c>
      <c r="H14" s="53"/>
      <c r="I14" s="53"/>
      <c r="J14" s="53"/>
      <c r="K14" s="53"/>
      <c r="L14" s="53"/>
      <c r="M14" s="48">
        <f t="shared" si="2"/>
        <v>15.446232123212322</v>
      </c>
    </row>
    <row r="15" spans="1:13" s="56" customFormat="1" ht="15" customHeight="1">
      <c r="A15" s="49"/>
      <c r="B15" s="44" t="s">
        <v>27</v>
      </c>
      <c r="C15" s="45"/>
      <c r="D15" s="46" t="s">
        <v>28</v>
      </c>
      <c r="E15" s="47">
        <f>SUM(E16:E16)</f>
        <v>18700</v>
      </c>
      <c r="F15" s="47">
        <f aca="true" t="shared" si="3" ref="F15:L15">SUM(F16:F16)</f>
        <v>17190</v>
      </c>
      <c r="G15" s="47">
        <f t="shared" si="3"/>
        <v>17190</v>
      </c>
      <c r="H15" s="47">
        <f t="shared" si="3"/>
        <v>0</v>
      </c>
      <c r="I15" s="47">
        <f t="shared" si="3"/>
        <v>0</v>
      </c>
      <c r="J15" s="47">
        <f t="shared" si="3"/>
        <v>0</v>
      </c>
      <c r="K15" s="47">
        <f t="shared" si="3"/>
        <v>0</v>
      </c>
      <c r="L15" s="47">
        <f t="shared" si="3"/>
        <v>0</v>
      </c>
      <c r="M15" s="48">
        <f t="shared" si="2"/>
        <v>91.92513368983958</v>
      </c>
    </row>
    <row r="16" spans="1:13" s="54" customFormat="1" ht="48">
      <c r="A16" s="49"/>
      <c r="B16" s="55"/>
      <c r="C16" s="57" t="s">
        <v>29</v>
      </c>
      <c r="D16" s="52" t="s">
        <v>30</v>
      </c>
      <c r="E16" s="53">
        <v>18700</v>
      </c>
      <c r="F16" s="53">
        <v>17190</v>
      </c>
      <c r="G16" s="53">
        <f>(F16-L16)</f>
        <v>17190</v>
      </c>
      <c r="H16" s="53"/>
      <c r="I16" s="53"/>
      <c r="J16" s="53"/>
      <c r="K16" s="53"/>
      <c r="L16" s="53"/>
      <c r="M16" s="48">
        <f t="shared" si="2"/>
        <v>91.92513368983958</v>
      </c>
    </row>
    <row r="17" spans="1:13" s="56" customFormat="1" ht="15" customHeight="1">
      <c r="A17" s="49"/>
      <c r="B17" s="44" t="s">
        <v>31</v>
      </c>
      <c r="C17" s="45"/>
      <c r="D17" s="46" t="s">
        <v>32</v>
      </c>
      <c r="E17" s="47">
        <f>SUM(E18:E19)</f>
        <v>8400</v>
      </c>
      <c r="F17" s="47">
        <f aca="true" t="shared" si="4" ref="F17:L17">SUM(F18:F19)</f>
        <v>6236</v>
      </c>
      <c r="G17" s="47">
        <f t="shared" si="4"/>
        <v>6236</v>
      </c>
      <c r="H17" s="47">
        <f t="shared" si="4"/>
        <v>0</v>
      </c>
      <c r="I17" s="47">
        <f t="shared" si="4"/>
        <v>0</v>
      </c>
      <c r="J17" s="47">
        <f t="shared" si="4"/>
        <v>0</v>
      </c>
      <c r="K17" s="47">
        <f t="shared" si="4"/>
        <v>0</v>
      </c>
      <c r="L17" s="47">
        <f t="shared" si="4"/>
        <v>0</v>
      </c>
      <c r="M17" s="48">
        <f t="shared" si="2"/>
        <v>74.23809523809524</v>
      </c>
    </row>
    <row r="18" spans="1:13" s="54" customFormat="1" ht="24">
      <c r="A18" s="49"/>
      <c r="B18" s="50"/>
      <c r="C18" s="57" t="s">
        <v>33</v>
      </c>
      <c r="D18" s="52" t="s">
        <v>34</v>
      </c>
      <c r="E18" s="53">
        <v>3800</v>
      </c>
      <c r="F18" s="53">
        <v>2000</v>
      </c>
      <c r="G18" s="53">
        <f>(F18-L18)</f>
        <v>2000</v>
      </c>
      <c r="H18" s="53"/>
      <c r="I18" s="53"/>
      <c r="J18" s="53"/>
      <c r="K18" s="53"/>
      <c r="L18" s="53"/>
      <c r="M18" s="48">
        <f t="shared" si="2"/>
        <v>52.63157894736842</v>
      </c>
    </row>
    <row r="19" spans="1:13" s="54" customFormat="1" ht="12.75" customHeight="1">
      <c r="A19" s="58"/>
      <c r="B19" s="55"/>
      <c r="C19" s="57" t="s">
        <v>25</v>
      </c>
      <c r="D19" s="52" t="s">
        <v>26</v>
      </c>
      <c r="E19" s="53">
        <v>4600</v>
      </c>
      <c r="F19" s="53">
        <v>4236</v>
      </c>
      <c r="G19" s="53">
        <f>(F19-L19)</f>
        <v>4236</v>
      </c>
      <c r="H19" s="53"/>
      <c r="I19" s="53"/>
      <c r="J19" s="53"/>
      <c r="K19" s="53"/>
      <c r="L19" s="53"/>
      <c r="M19" s="48">
        <f t="shared" si="2"/>
        <v>92.08695652173913</v>
      </c>
    </row>
    <row r="20" spans="1:13" s="56" customFormat="1" ht="30">
      <c r="A20" s="59">
        <v>600</v>
      </c>
      <c r="B20" s="60"/>
      <c r="C20" s="61"/>
      <c r="D20" s="62" t="s">
        <v>35</v>
      </c>
      <c r="E20" s="41">
        <f aca="true" t="shared" si="5" ref="E20:L20">SUM(E21+E23+E29)</f>
        <v>3508447</v>
      </c>
      <c r="F20" s="41">
        <f t="shared" si="5"/>
        <v>3220085</v>
      </c>
      <c r="G20" s="41">
        <f t="shared" si="5"/>
        <v>1418837</v>
      </c>
      <c r="H20" s="41">
        <f t="shared" si="5"/>
        <v>20854</v>
      </c>
      <c r="I20" s="41">
        <f t="shared" si="5"/>
        <v>60000</v>
      </c>
      <c r="J20" s="41">
        <f t="shared" si="5"/>
        <v>0</v>
      </c>
      <c r="K20" s="41">
        <f t="shared" si="5"/>
        <v>0</v>
      </c>
      <c r="L20" s="41">
        <f t="shared" si="5"/>
        <v>1801248</v>
      </c>
      <c r="M20" s="63">
        <f t="shared" si="2"/>
        <v>91.78092187226999</v>
      </c>
    </row>
    <row r="21" spans="1:13" s="68" customFormat="1" ht="28.5">
      <c r="A21" s="64"/>
      <c r="B21" s="65">
        <v>60014</v>
      </c>
      <c r="C21" s="66"/>
      <c r="D21" s="67" t="s">
        <v>36</v>
      </c>
      <c r="E21" s="47">
        <f>SUM(E22:E22)</f>
        <v>103447</v>
      </c>
      <c r="F21" s="47">
        <f aca="true" t="shared" si="6" ref="F21:L21">SUM(F22:F22)</f>
        <v>95821</v>
      </c>
      <c r="G21" s="47">
        <f t="shared" si="6"/>
        <v>95821</v>
      </c>
      <c r="H21" s="47">
        <f t="shared" si="6"/>
        <v>0</v>
      </c>
      <c r="I21" s="47">
        <f t="shared" si="6"/>
        <v>0</v>
      </c>
      <c r="J21" s="47">
        <f t="shared" si="6"/>
        <v>0</v>
      </c>
      <c r="K21" s="47">
        <f t="shared" si="6"/>
        <v>0</v>
      </c>
      <c r="L21" s="47">
        <f t="shared" si="6"/>
        <v>0</v>
      </c>
      <c r="M21" s="48">
        <f t="shared" si="2"/>
        <v>92.628109080012</v>
      </c>
    </row>
    <row r="22" spans="1:13" s="54" customFormat="1" ht="12.75" customHeight="1">
      <c r="A22" s="69"/>
      <c r="B22" s="70"/>
      <c r="C22" s="71" t="s">
        <v>25</v>
      </c>
      <c r="D22" s="52" t="s">
        <v>26</v>
      </c>
      <c r="E22" s="53">
        <v>103447</v>
      </c>
      <c r="F22" s="53">
        <v>95821</v>
      </c>
      <c r="G22" s="53">
        <f>(F22-L22)</f>
        <v>95821</v>
      </c>
      <c r="H22" s="53"/>
      <c r="I22" s="53"/>
      <c r="J22" s="53"/>
      <c r="K22" s="53"/>
      <c r="L22" s="53"/>
      <c r="M22" s="48">
        <f t="shared" si="2"/>
        <v>92.628109080012</v>
      </c>
    </row>
    <row r="23" spans="1:13" s="68" customFormat="1" ht="28.5">
      <c r="A23" s="72"/>
      <c r="B23" s="73">
        <v>60016</v>
      </c>
      <c r="C23" s="73"/>
      <c r="D23" s="74" t="s">
        <v>37</v>
      </c>
      <c r="E23" s="75">
        <f>SUM(E24:E28)</f>
        <v>3120000</v>
      </c>
      <c r="F23" s="75">
        <f aca="true" t="shared" si="7" ref="F23:L23">SUM(F24:F28)</f>
        <v>2869556</v>
      </c>
      <c r="G23" s="75">
        <f t="shared" si="7"/>
        <v>1068308</v>
      </c>
      <c r="H23" s="75">
        <f t="shared" si="7"/>
        <v>20854</v>
      </c>
      <c r="I23" s="75">
        <f t="shared" si="7"/>
        <v>60000</v>
      </c>
      <c r="J23" s="75">
        <f t="shared" si="7"/>
        <v>0</v>
      </c>
      <c r="K23" s="75">
        <f t="shared" si="7"/>
        <v>0</v>
      </c>
      <c r="L23" s="75">
        <f t="shared" si="7"/>
        <v>1801248</v>
      </c>
      <c r="M23" s="48">
        <f t="shared" si="2"/>
        <v>91.97294871794873</v>
      </c>
    </row>
    <row r="24" spans="1:13" s="81" customFormat="1" ht="84">
      <c r="A24" s="76"/>
      <c r="B24" s="76"/>
      <c r="C24" s="77">
        <v>2320</v>
      </c>
      <c r="D24" s="78" t="s">
        <v>38</v>
      </c>
      <c r="E24" s="79">
        <v>15000</v>
      </c>
      <c r="F24" s="79"/>
      <c r="G24" s="80">
        <f>(F24-L24)</f>
        <v>0</v>
      </c>
      <c r="H24" s="79"/>
      <c r="I24" s="79"/>
      <c r="J24" s="79"/>
      <c r="K24" s="79"/>
      <c r="L24" s="79"/>
      <c r="M24" s="48">
        <f t="shared" si="2"/>
        <v>0</v>
      </c>
    </row>
    <row r="25" spans="1:13" s="81" customFormat="1" ht="96">
      <c r="A25" s="76"/>
      <c r="B25" s="76"/>
      <c r="C25" s="77">
        <v>2330</v>
      </c>
      <c r="D25" s="78" t="s">
        <v>39</v>
      </c>
      <c r="E25" s="79">
        <v>60000</v>
      </c>
      <c r="F25" s="79">
        <v>60000</v>
      </c>
      <c r="G25" s="80">
        <f>(F25-L25)</f>
        <v>60000</v>
      </c>
      <c r="H25" s="79"/>
      <c r="I25" s="79">
        <v>60000</v>
      </c>
      <c r="J25" s="79"/>
      <c r="K25" s="79"/>
      <c r="L25" s="79"/>
      <c r="M25" s="48">
        <f t="shared" si="2"/>
        <v>100</v>
      </c>
    </row>
    <row r="26" spans="1:13" s="81" customFormat="1" ht="24">
      <c r="A26" s="82"/>
      <c r="B26" s="83"/>
      <c r="C26" s="77">
        <v>4170</v>
      </c>
      <c r="D26" s="78" t="s">
        <v>24</v>
      </c>
      <c r="E26" s="79">
        <v>25000</v>
      </c>
      <c r="F26" s="79">
        <v>20854</v>
      </c>
      <c r="G26" s="80">
        <f>(F26-L26)</f>
        <v>20854</v>
      </c>
      <c r="H26" s="79">
        <v>20854</v>
      </c>
      <c r="I26" s="79"/>
      <c r="J26" s="79"/>
      <c r="K26" s="79"/>
      <c r="L26" s="79"/>
      <c r="M26" s="84">
        <f t="shared" si="2"/>
        <v>83.416</v>
      </c>
    </row>
    <row r="27" spans="1:13" s="54" customFormat="1" ht="12.75" customHeight="1">
      <c r="A27" s="82"/>
      <c r="B27" s="83"/>
      <c r="C27" s="71" t="s">
        <v>40</v>
      </c>
      <c r="D27" s="52" t="s">
        <v>41</v>
      </c>
      <c r="E27" s="53">
        <v>990000</v>
      </c>
      <c r="F27" s="53">
        <v>987454</v>
      </c>
      <c r="G27" s="80">
        <f>(F27-L27)</f>
        <v>987454</v>
      </c>
      <c r="H27" s="53"/>
      <c r="I27" s="53"/>
      <c r="J27" s="53"/>
      <c r="K27" s="53"/>
      <c r="L27" s="53"/>
      <c r="M27" s="48">
        <f t="shared" si="2"/>
        <v>99.74282828282827</v>
      </c>
    </row>
    <row r="28" spans="1:13" s="54" customFormat="1" ht="24">
      <c r="A28" s="82"/>
      <c r="B28" s="73"/>
      <c r="C28" s="71" t="s">
        <v>42</v>
      </c>
      <c r="D28" s="52" t="s">
        <v>43</v>
      </c>
      <c r="E28" s="53">
        <v>2030000</v>
      </c>
      <c r="F28" s="53">
        <v>1801248</v>
      </c>
      <c r="G28" s="80">
        <f>(F28-L28)</f>
        <v>0</v>
      </c>
      <c r="H28" s="53"/>
      <c r="I28" s="53"/>
      <c r="J28" s="53"/>
      <c r="K28" s="53"/>
      <c r="L28" s="53">
        <v>1801248</v>
      </c>
      <c r="M28" s="48">
        <f t="shared" si="2"/>
        <v>88.73142857142857</v>
      </c>
    </row>
    <row r="29" spans="1:13" s="68" customFormat="1" ht="15.75" customHeight="1">
      <c r="A29" s="82"/>
      <c r="B29" s="85">
        <v>60095</v>
      </c>
      <c r="C29" s="73"/>
      <c r="D29" s="74" t="s">
        <v>32</v>
      </c>
      <c r="E29" s="75">
        <f>SUM(E30:E30)</f>
        <v>285000</v>
      </c>
      <c r="F29" s="75">
        <f aca="true" t="shared" si="8" ref="F29:L29">SUM(F30:F30)</f>
        <v>254708</v>
      </c>
      <c r="G29" s="75">
        <f t="shared" si="8"/>
        <v>254708</v>
      </c>
      <c r="H29" s="75">
        <f t="shared" si="8"/>
        <v>0</v>
      </c>
      <c r="I29" s="75">
        <f t="shared" si="8"/>
        <v>0</v>
      </c>
      <c r="J29" s="75">
        <f t="shared" si="8"/>
        <v>0</v>
      </c>
      <c r="K29" s="75">
        <f t="shared" si="8"/>
        <v>0</v>
      </c>
      <c r="L29" s="75">
        <f t="shared" si="8"/>
        <v>0</v>
      </c>
      <c r="M29" s="48">
        <f t="shared" si="2"/>
        <v>89.37122807017543</v>
      </c>
    </row>
    <row r="30" spans="1:13" s="54" customFormat="1" ht="14.25" customHeight="1">
      <c r="A30" s="86"/>
      <c r="B30" s="70"/>
      <c r="C30" s="87" t="s">
        <v>25</v>
      </c>
      <c r="D30" s="52" t="s">
        <v>26</v>
      </c>
      <c r="E30" s="53">
        <v>285000</v>
      </c>
      <c r="F30" s="53">
        <v>254708</v>
      </c>
      <c r="G30" s="53">
        <f>F30-L30</f>
        <v>254708</v>
      </c>
      <c r="H30" s="53"/>
      <c r="I30" s="53"/>
      <c r="J30" s="53"/>
      <c r="K30" s="53"/>
      <c r="L30" s="53"/>
      <c r="M30" s="48">
        <f t="shared" si="2"/>
        <v>89.37122807017543</v>
      </c>
    </row>
    <row r="31" spans="1:13" s="68" customFormat="1" ht="15.75">
      <c r="A31" s="59">
        <v>630</v>
      </c>
      <c r="B31" s="60"/>
      <c r="C31" s="61"/>
      <c r="D31" s="40" t="s">
        <v>44</v>
      </c>
      <c r="E31" s="41">
        <f>SUM(E32)</f>
        <v>304800</v>
      </c>
      <c r="F31" s="41">
        <f aca="true" t="shared" si="9" ref="F31:L31">SUM(F32)</f>
        <v>249372</v>
      </c>
      <c r="G31" s="41">
        <f t="shared" si="9"/>
        <v>249372</v>
      </c>
      <c r="H31" s="41">
        <f t="shared" si="9"/>
        <v>0</v>
      </c>
      <c r="I31" s="41">
        <f t="shared" si="9"/>
        <v>0</v>
      </c>
      <c r="J31" s="41">
        <f t="shared" si="9"/>
        <v>0</v>
      </c>
      <c r="K31" s="41">
        <f t="shared" si="9"/>
        <v>0</v>
      </c>
      <c r="L31" s="41">
        <f t="shared" si="9"/>
        <v>0</v>
      </c>
      <c r="M31" s="63">
        <f t="shared" si="2"/>
        <v>81.81496062992126</v>
      </c>
    </row>
    <row r="32" spans="1:13" s="68" customFormat="1" ht="15" customHeight="1">
      <c r="A32" s="88"/>
      <c r="B32" s="65">
        <v>63095</v>
      </c>
      <c r="C32" s="89"/>
      <c r="D32" s="46" t="s">
        <v>32</v>
      </c>
      <c r="E32" s="47">
        <f aca="true" t="shared" si="10" ref="E32:L32">SUM(E33:E34)</f>
        <v>304800</v>
      </c>
      <c r="F32" s="47">
        <f t="shared" si="10"/>
        <v>249372</v>
      </c>
      <c r="G32" s="47">
        <f t="shared" si="10"/>
        <v>249372</v>
      </c>
      <c r="H32" s="47">
        <f t="shared" si="10"/>
        <v>0</v>
      </c>
      <c r="I32" s="47">
        <f t="shared" si="10"/>
        <v>0</v>
      </c>
      <c r="J32" s="47">
        <f t="shared" si="10"/>
        <v>0</v>
      </c>
      <c r="K32" s="47">
        <f t="shared" si="10"/>
        <v>0</v>
      </c>
      <c r="L32" s="47">
        <f t="shared" si="10"/>
        <v>0</v>
      </c>
      <c r="M32" s="48">
        <f t="shared" si="2"/>
        <v>81.81496062992126</v>
      </c>
    </row>
    <row r="33" spans="1:13" s="81" customFormat="1" ht="24">
      <c r="A33" s="90"/>
      <c r="B33" s="85"/>
      <c r="C33" s="91">
        <v>4210</v>
      </c>
      <c r="D33" s="92" t="s">
        <v>34</v>
      </c>
      <c r="E33" s="93">
        <v>9800</v>
      </c>
      <c r="F33" s="93">
        <v>9720</v>
      </c>
      <c r="G33" s="93">
        <f>(F33-L33)</f>
        <v>9720</v>
      </c>
      <c r="H33" s="93"/>
      <c r="I33" s="93"/>
      <c r="J33" s="93"/>
      <c r="K33" s="93"/>
      <c r="L33" s="93"/>
      <c r="M33" s="48">
        <f t="shared" si="2"/>
        <v>99.18367346938776</v>
      </c>
    </row>
    <row r="34" spans="1:13" s="54" customFormat="1" ht="12.75" customHeight="1">
      <c r="A34" s="94"/>
      <c r="B34" s="70"/>
      <c r="C34" s="71" t="s">
        <v>40</v>
      </c>
      <c r="D34" s="52" t="s">
        <v>41</v>
      </c>
      <c r="E34" s="53">
        <v>295000</v>
      </c>
      <c r="F34" s="53">
        <v>239652</v>
      </c>
      <c r="G34" s="93">
        <f>(F34-L34)</f>
        <v>239652</v>
      </c>
      <c r="H34" s="53"/>
      <c r="I34" s="53"/>
      <c r="J34" s="53"/>
      <c r="K34" s="53"/>
      <c r="L34" s="53"/>
      <c r="M34" s="48">
        <f t="shared" si="2"/>
        <v>81.23796610169491</v>
      </c>
    </row>
    <row r="35" spans="1:13" s="68" customFormat="1" ht="30">
      <c r="A35" s="59">
        <v>700</v>
      </c>
      <c r="B35" s="60"/>
      <c r="C35" s="60"/>
      <c r="D35" s="40" t="s">
        <v>45</v>
      </c>
      <c r="E35" s="41">
        <f>SUM(E36+E44+E46)</f>
        <v>7715769</v>
      </c>
      <c r="F35" s="41">
        <f aca="true" t="shared" si="11" ref="F35:L35">SUM(F36+F44+F46)</f>
        <v>7233140</v>
      </c>
      <c r="G35" s="41">
        <f t="shared" si="11"/>
        <v>5231847</v>
      </c>
      <c r="H35" s="41">
        <f t="shared" si="11"/>
        <v>5171</v>
      </c>
      <c r="I35" s="41">
        <f t="shared" si="11"/>
        <v>0</v>
      </c>
      <c r="J35" s="41">
        <f t="shared" si="11"/>
        <v>0</v>
      </c>
      <c r="K35" s="41">
        <f t="shared" si="11"/>
        <v>0</v>
      </c>
      <c r="L35" s="41">
        <f t="shared" si="11"/>
        <v>2001293</v>
      </c>
      <c r="M35" s="63">
        <f t="shared" si="2"/>
        <v>93.74490086470966</v>
      </c>
    </row>
    <row r="36" spans="1:13" s="68" customFormat="1" ht="28.5">
      <c r="A36" s="95"/>
      <c r="B36" s="89">
        <v>70005</v>
      </c>
      <c r="C36" s="89"/>
      <c r="D36" s="46" t="s">
        <v>46</v>
      </c>
      <c r="E36" s="47">
        <f>SUM(E37:E43)</f>
        <v>738469</v>
      </c>
      <c r="F36" s="47">
        <f aca="true" t="shared" si="12" ref="F36:L36">SUM(F37:F43)</f>
        <v>600763</v>
      </c>
      <c r="G36" s="47">
        <f t="shared" si="12"/>
        <v>127721</v>
      </c>
      <c r="H36" s="47">
        <f t="shared" si="12"/>
        <v>0</v>
      </c>
      <c r="I36" s="47">
        <f t="shared" si="12"/>
        <v>0</v>
      </c>
      <c r="J36" s="47">
        <f t="shared" si="12"/>
        <v>0</v>
      </c>
      <c r="K36" s="47">
        <f t="shared" si="12"/>
        <v>0</v>
      </c>
      <c r="L36" s="47">
        <f t="shared" si="12"/>
        <v>473042</v>
      </c>
      <c r="M36" s="48">
        <f t="shared" si="2"/>
        <v>81.35250091743865</v>
      </c>
    </row>
    <row r="37" spans="1:13" s="81" customFormat="1" ht="84">
      <c r="A37" s="76"/>
      <c r="B37" s="76"/>
      <c r="C37" s="77">
        <v>2320</v>
      </c>
      <c r="D37" s="78" t="s">
        <v>38</v>
      </c>
      <c r="E37" s="79">
        <v>339</v>
      </c>
      <c r="F37" s="79"/>
      <c r="G37" s="80">
        <f aca="true" t="shared" si="13" ref="G37:G43">(F37-L37)</f>
        <v>0</v>
      </c>
      <c r="H37" s="79"/>
      <c r="I37" s="79"/>
      <c r="J37" s="79"/>
      <c r="K37" s="79"/>
      <c r="L37" s="79"/>
      <c r="M37" s="84">
        <f t="shared" si="2"/>
        <v>0</v>
      </c>
    </row>
    <row r="38" spans="1:13" s="54" customFormat="1" ht="12.75" customHeight="1">
      <c r="A38" s="82"/>
      <c r="B38" s="83"/>
      <c r="C38" s="71" t="s">
        <v>47</v>
      </c>
      <c r="D38" s="52" t="s">
        <v>48</v>
      </c>
      <c r="E38" s="53">
        <v>14000</v>
      </c>
      <c r="F38" s="53">
        <v>12536</v>
      </c>
      <c r="G38" s="53">
        <f t="shared" si="13"/>
        <v>12536</v>
      </c>
      <c r="H38" s="53"/>
      <c r="I38" s="53"/>
      <c r="J38" s="53"/>
      <c r="K38" s="53"/>
      <c r="L38" s="53"/>
      <c r="M38" s="48">
        <f t="shared" si="2"/>
        <v>89.54285714285714</v>
      </c>
    </row>
    <row r="39" spans="1:13" s="54" customFormat="1" ht="12.75" customHeight="1">
      <c r="A39" s="82"/>
      <c r="B39" s="83"/>
      <c r="C39" s="71" t="s">
        <v>40</v>
      </c>
      <c r="D39" s="52" t="s">
        <v>41</v>
      </c>
      <c r="E39" s="53">
        <v>28000</v>
      </c>
      <c r="F39" s="53">
        <v>8671</v>
      </c>
      <c r="G39" s="53">
        <f t="shared" si="13"/>
        <v>8671</v>
      </c>
      <c r="H39" s="53"/>
      <c r="I39" s="53"/>
      <c r="J39" s="53"/>
      <c r="K39" s="53"/>
      <c r="L39" s="53"/>
      <c r="M39" s="48">
        <f t="shared" si="2"/>
        <v>30.96785714285714</v>
      </c>
    </row>
    <row r="40" spans="1:13" s="54" customFormat="1" ht="12.75" customHeight="1">
      <c r="A40" s="82"/>
      <c r="B40" s="83"/>
      <c r="C40" s="71" t="s">
        <v>25</v>
      </c>
      <c r="D40" s="52" t="s">
        <v>26</v>
      </c>
      <c r="E40" s="53">
        <v>146130</v>
      </c>
      <c r="F40" s="53">
        <v>103256</v>
      </c>
      <c r="G40" s="53">
        <f t="shared" si="13"/>
        <v>103256</v>
      </c>
      <c r="H40" s="53"/>
      <c r="I40" s="53"/>
      <c r="J40" s="53"/>
      <c r="K40" s="53"/>
      <c r="L40" s="53"/>
      <c r="M40" s="48">
        <f t="shared" si="2"/>
        <v>70.66037090262095</v>
      </c>
    </row>
    <row r="41" spans="1:13" s="54" customFormat="1" ht="12.75" customHeight="1">
      <c r="A41" s="82"/>
      <c r="B41" s="83"/>
      <c r="C41" s="71" t="s">
        <v>49</v>
      </c>
      <c r="D41" s="52" t="s">
        <v>50</v>
      </c>
      <c r="E41" s="53">
        <v>49964</v>
      </c>
      <c r="F41" s="53">
        <v>3222</v>
      </c>
      <c r="G41" s="53">
        <f t="shared" si="13"/>
        <v>3222</v>
      </c>
      <c r="H41" s="53"/>
      <c r="I41" s="53"/>
      <c r="J41" s="53"/>
      <c r="K41" s="53"/>
      <c r="L41" s="53"/>
      <c r="M41" s="48">
        <f t="shared" si="2"/>
        <v>6.448643022976543</v>
      </c>
    </row>
    <row r="42" spans="1:13" s="54" customFormat="1" ht="12.75" customHeight="1">
      <c r="A42" s="82"/>
      <c r="B42" s="83"/>
      <c r="C42" s="71" t="s">
        <v>51</v>
      </c>
      <c r="D42" s="52" t="s">
        <v>52</v>
      </c>
      <c r="E42" s="53">
        <v>36</v>
      </c>
      <c r="F42" s="53">
        <v>36</v>
      </c>
      <c r="G42" s="53">
        <f t="shared" si="13"/>
        <v>36</v>
      </c>
      <c r="H42" s="53"/>
      <c r="I42" s="53"/>
      <c r="J42" s="53"/>
      <c r="K42" s="53"/>
      <c r="L42" s="53"/>
      <c r="M42" s="48">
        <f t="shared" si="2"/>
        <v>100</v>
      </c>
    </row>
    <row r="43" spans="1:13" s="54" customFormat="1" ht="36">
      <c r="A43" s="69"/>
      <c r="B43" s="73"/>
      <c r="C43" s="71" t="s">
        <v>53</v>
      </c>
      <c r="D43" s="52" t="s">
        <v>54</v>
      </c>
      <c r="E43" s="53">
        <v>500000</v>
      </c>
      <c r="F43" s="53">
        <v>473042</v>
      </c>
      <c r="G43" s="53">
        <f t="shared" si="13"/>
        <v>0</v>
      </c>
      <c r="H43" s="53"/>
      <c r="I43" s="53"/>
      <c r="J43" s="53"/>
      <c r="K43" s="53"/>
      <c r="L43" s="53">
        <v>473042</v>
      </c>
      <c r="M43" s="48">
        <f t="shared" si="2"/>
        <v>94.6084</v>
      </c>
    </row>
    <row r="44" spans="1:13" s="68" customFormat="1" ht="42.75">
      <c r="A44" s="69"/>
      <c r="B44" s="85">
        <v>70021</v>
      </c>
      <c r="C44" s="73"/>
      <c r="D44" s="96" t="s">
        <v>55</v>
      </c>
      <c r="E44" s="75">
        <f>SUM(E45)</f>
        <v>947500</v>
      </c>
      <c r="F44" s="75">
        <f aca="true" t="shared" si="14" ref="F44:L44">SUM(F45)</f>
        <v>945000</v>
      </c>
      <c r="G44" s="75">
        <f t="shared" si="14"/>
        <v>0</v>
      </c>
      <c r="H44" s="75">
        <f t="shared" si="14"/>
        <v>0</v>
      </c>
      <c r="I44" s="75">
        <f t="shared" si="14"/>
        <v>0</v>
      </c>
      <c r="J44" s="75">
        <f t="shared" si="14"/>
        <v>0</v>
      </c>
      <c r="K44" s="75">
        <f t="shared" si="14"/>
        <v>0</v>
      </c>
      <c r="L44" s="75">
        <f t="shared" si="14"/>
        <v>945000</v>
      </c>
      <c r="M44" s="84">
        <f t="shared" si="2"/>
        <v>99.73614775725594</v>
      </c>
    </row>
    <row r="45" spans="1:13" s="54" customFormat="1" ht="48">
      <c r="A45" s="82"/>
      <c r="B45" s="70"/>
      <c r="C45" s="71" t="s">
        <v>56</v>
      </c>
      <c r="D45" s="52" t="s">
        <v>57</v>
      </c>
      <c r="E45" s="53">
        <v>947500</v>
      </c>
      <c r="F45" s="53">
        <v>945000</v>
      </c>
      <c r="G45" s="53">
        <f>F45-L45</f>
        <v>0</v>
      </c>
      <c r="H45" s="53"/>
      <c r="I45" s="53"/>
      <c r="J45" s="53"/>
      <c r="K45" s="53"/>
      <c r="L45" s="53">
        <v>945000</v>
      </c>
      <c r="M45" s="48">
        <f t="shared" si="2"/>
        <v>99.73614775725594</v>
      </c>
    </row>
    <row r="46" spans="1:13" s="68" customFormat="1" ht="15.75" customHeight="1">
      <c r="A46" s="82"/>
      <c r="B46" s="97">
        <v>70095</v>
      </c>
      <c r="C46" s="73"/>
      <c r="D46" s="96" t="s">
        <v>32</v>
      </c>
      <c r="E46" s="75">
        <f>SUM(E47:E53)</f>
        <v>6029800</v>
      </c>
      <c r="F46" s="75">
        <f aca="true" t="shared" si="15" ref="F46:L46">SUM(F47:F53)</f>
        <v>5687377</v>
      </c>
      <c r="G46" s="75">
        <f t="shared" si="15"/>
        <v>5104126</v>
      </c>
      <c r="H46" s="75">
        <f t="shared" si="15"/>
        <v>5171</v>
      </c>
      <c r="I46" s="75">
        <f t="shared" si="15"/>
        <v>0</v>
      </c>
      <c r="J46" s="75">
        <f t="shared" si="15"/>
        <v>0</v>
      </c>
      <c r="K46" s="75">
        <f t="shared" si="15"/>
        <v>0</v>
      </c>
      <c r="L46" s="75">
        <f t="shared" si="15"/>
        <v>583251</v>
      </c>
      <c r="M46" s="48">
        <f t="shared" si="2"/>
        <v>94.3211549305118</v>
      </c>
    </row>
    <row r="47" spans="1:13" s="54" customFormat="1" ht="24">
      <c r="A47" s="82"/>
      <c r="B47" s="83"/>
      <c r="C47" s="71" t="s">
        <v>58</v>
      </c>
      <c r="D47" s="52" t="s">
        <v>59</v>
      </c>
      <c r="E47" s="53">
        <v>300</v>
      </c>
      <c r="F47" s="53">
        <v>231</v>
      </c>
      <c r="G47" s="53">
        <f>(F47-L47)</f>
        <v>231</v>
      </c>
      <c r="H47" s="53">
        <v>231</v>
      </c>
      <c r="I47" s="53"/>
      <c r="J47" s="53"/>
      <c r="K47" s="53"/>
      <c r="L47" s="53"/>
      <c r="M47" s="48">
        <f t="shared" si="2"/>
        <v>77</v>
      </c>
    </row>
    <row r="48" spans="1:13" s="54" customFormat="1" ht="24">
      <c r="A48" s="82"/>
      <c r="B48" s="83"/>
      <c r="C48" s="86" t="s">
        <v>23</v>
      </c>
      <c r="D48" s="98" t="s">
        <v>24</v>
      </c>
      <c r="E48" s="80">
        <v>5000</v>
      </c>
      <c r="F48" s="80">
        <v>4940</v>
      </c>
      <c r="G48" s="53">
        <f aca="true" t="shared" si="16" ref="G48:G53">(F48-L48)</f>
        <v>4940</v>
      </c>
      <c r="H48" s="80">
        <v>4940</v>
      </c>
      <c r="I48" s="80"/>
      <c r="J48" s="80"/>
      <c r="K48" s="80"/>
      <c r="L48" s="80"/>
      <c r="M48" s="48">
        <f t="shared" si="2"/>
        <v>98.8</v>
      </c>
    </row>
    <row r="49" spans="1:13" s="54" customFormat="1" ht="24">
      <c r="A49" s="82"/>
      <c r="B49" s="83"/>
      <c r="C49" s="86" t="s">
        <v>33</v>
      </c>
      <c r="D49" s="98" t="s">
        <v>34</v>
      </c>
      <c r="E49" s="80">
        <v>89000</v>
      </c>
      <c r="F49" s="80">
        <v>86845</v>
      </c>
      <c r="G49" s="53">
        <f t="shared" si="16"/>
        <v>86845</v>
      </c>
      <c r="H49" s="80"/>
      <c r="I49" s="80"/>
      <c r="J49" s="80"/>
      <c r="K49" s="80"/>
      <c r="L49" s="80"/>
      <c r="M49" s="48">
        <f t="shared" si="2"/>
        <v>97.57865168539325</v>
      </c>
    </row>
    <row r="50" spans="1:13" s="54" customFormat="1" ht="12.75" customHeight="1">
      <c r="A50" s="82"/>
      <c r="B50" s="83"/>
      <c r="C50" s="86" t="s">
        <v>47</v>
      </c>
      <c r="D50" s="98" t="s">
        <v>48</v>
      </c>
      <c r="E50" s="80">
        <v>1368700</v>
      </c>
      <c r="F50" s="80">
        <v>1275535</v>
      </c>
      <c r="G50" s="53">
        <f t="shared" si="16"/>
        <v>1275535</v>
      </c>
      <c r="H50" s="80"/>
      <c r="I50" s="80"/>
      <c r="J50" s="80"/>
      <c r="K50" s="80"/>
      <c r="L50" s="80"/>
      <c r="M50" s="48">
        <f t="shared" si="2"/>
        <v>93.19317600642945</v>
      </c>
    </row>
    <row r="51" spans="1:13" s="54" customFormat="1" ht="12.75" customHeight="1">
      <c r="A51" s="82"/>
      <c r="B51" s="83"/>
      <c r="C51" s="86" t="s">
        <v>40</v>
      </c>
      <c r="D51" s="98" t="s">
        <v>41</v>
      </c>
      <c r="E51" s="80">
        <v>1960500</v>
      </c>
      <c r="F51" s="80">
        <v>1844686</v>
      </c>
      <c r="G51" s="53">
        <f t="shared" si="16"/>
        <v>1844686</v>
      </c>
      <c r="H51" s="80"/>
      <c r="I51" s="80"/>
      <c r="J51" s="80"/>
      <c r="K51" s="80"/>
      <c r="L51" s="80"/>
      <c r="M51" s="48">
        <f t="shared" si="2"/>
        <v>94.09262943126754</v>
      </c>
    </row>
    <row r="52" spans="1:13" s="54" customFormat="1" ht="12.75" customHeight="1">
      <c r="A52" s="99"/>
      <c r="B52" s="73"/>
      <c r="C52" s="86" t="s">
        <v>25</v>
      </c>
      <c r="D52" s="98" t="s">
        <v>26</v>
      </c>
      <c r="E52" s="80">
        <v>1940300</v>
      </c>
      <c r="F52" s="80">
        <v>1891889</v>
      </c>
      <c r="G52" s="53">
        <f t="shared" si="16"/>
        <v>1891889</v>
      </c>
      <c r="H52" s="80"/>
      <c r="I52" s="80"/>
      <c r="J52" s="80"/>
      <c r="K52" s="80"/>
      <c r="L52" s="80"/>
      <c r="M52" s="48">
        <f t="shared" si="2"/>
        <v>97.50497345771272</v>
      </c>
    </row>
    <row r="53" spans="1:13" s="54" customFormat="1" ht="24">
      <c r="A53" s="99"/>
      <c r="B53" s="73"/>
      <c r="C53" s="86" t="s">
        <v>42</v>
      </c>
      <c r="D53" s="98" t="s">
        <v>43</v>
      </c>
      <c r="E53" s="80">
        <v>666000</v>
      </c>
      <c r="F53" s="80">
        <v>583251</v>
      </c>
      <c r="G53" s="80">
        <f t="shared" si="16"/>
        <v>0</v>
      </c>
      <c r="H53" s="80"/>
      <c r="I53" s="80"/>
      <c r="J53" s="80"/>
      <c r="K53" s="80"/>
      <c r="L53" s="80">
        <v>583251</v>
      </c>
      <c r="M53" s="84">
        <f t="shared" si="2"/>
        <v>87.57522522522522</v>
      </c>
    </row>
    <row r="54" spans="1:13" ht="30">
      <c r="A54" s="59">
        <v>710</v>
      </c>
      <c r="B54" s="60"/>
      <c r="C54" s="100"/>
      <c r="D54" s="101" t="s">
        <v>60</v>
      </c>
      <c r="E54" s="102">
        <f>SUM(E55+E60)</f>
        <v>759000</v>
      </c>
      <c r="F54" s="102">
        <f aca="true" t="shared" si="17" ref="F54:L54">SUM(F55+F60)</f>
        <v>758431</v>
      </c>
      <c r="G54" s="102">
        <f t="shared" si="17"/>
        <v>658431</v>
      </c>
      <c r="H54" s="102">
        <f t="shared" si="17"/>
        <v>1760</v>
      </c>
      <c r="I54" s="102">
        <f t="shared" si="17"/>
        <v>42000</v>
      </c>
      <c r="J54" s="102">
        <f t="shared" si="17"/>
        <v>0</v>
      </c>
      <c r="K54" s="102">
        <f t="shared" si="17"/>
        <v>0</v>
      </c>
      <c r="L54" s="102">
        <f t="shared" si="17"/>
        <v>100000</v>
      </c>
      <c r="M54" s="103">
        <f t="shared" si="2"/>
        <v>99.92503293807641</v>
      </c>
    </row>
    <row r="55" spans="1:13" ht="42.75">
      <c r="A55" s="104"/>
      <c r="B55" s="97">
        <v>71004</v>
      </c>
      <c r="C55" s="89"/>
      <c r="D55" s="46" t="s">
        <v>61</v>
      </c>
      <c r="E55" s="47">
        <f>SUM(E56:E59)</f>
        <v>531900</v>
      </c>
      <c r="F55" s="47">
        <f aca="true" t="shared" si="18" ref="F55:L55">SUM(F56:F59)</f>
        <v>531411</v>
      </c>
      <c r="G55" s="47">
        <f t="shared" si="18"/>
        <v>531411</v>
      </c>
      <c r="H55" s="47">
        <f t="shared" si="18"/>
        <v>1760</v>
      </c>
      <c r="I55" s="47">
        <f t="shared" si="18"/>
        <v>42000</v>
      </c>
      <c r="J55" s="47">
        <f t="shared" si="18"/>
        <v>0</v>
      </c>
      <c r="K55" s="47">
        <f t="shared" si="18"/>
        <v>0</v>
      </c>
      <c r="L55" s="47">
        <f t="shared" si="18"/>
        <v>0</v>
      </c>
      <c r="M55" s="48">
        <f t="shared" si="2"/>
        <v>99.90806542583192</v>
      </c>
    </row>
    <row r="56" spans="1:13" s="81" customFormat="1" ht="84">
      <c r="A56" s="90"/>
      <c r="B56" s="85"/>
      <c r="C56" s="91">
        <v>2830</v>
      </c>
      <c r="D56" s="92" t="s">
        <v>62</v>
      </c>
      <c r="E56" s="93">
        <v>42000</v>
      </c>
      <c r="F56" s="93">
        <v>42000</v>
      </c>
      <c r="G56" s="93">
        <f>(F56-L56)</f>
        <v>42000</v>
      </c>
      <c r="H56" s="93"/>
      <c r="I56" s="93">
        <v>42000</v>
      </c>
      <c r="J56" s="93"/>
      <c r="K56" s="93"/>
      <c r="L56" s="93"/>
      <c r="M56" s="48">
        <f t="shared" si="2"/>
        <v>100</v>
      </c>
    </row>
    <row r="57" spans="1:13" s="81" customFormat="1" ht="36">
      <c r="A57" s="90"/>
      <c r="B57" s="85"/>
      <c r="C57" s="77">
        <v>3040</v>
      </c>
      <c r="D57" s="105" t="s">
        <v>63</v>
      </c>
      <c r="E57" s="79">
        <v>9000</v>
      </c>
      <c r="F57" s="79">
        <v>9000</v>
      </c>
      <c r="G57" s="93">
        <f>(F57-L57)</f>
        <v>9000</v>
      </c>
      <c r="H57" s="79"/>
      <c r="I57" s="79"/>
      <c r="J57" s="79"/>
      <c r="K57" s="79"/>
      <c r="L57" s="79"/>
      <c r="M57" s="84">
        <f t="shared" si="2"/>
        <v>100</v>
      </c>
    </row>
    <row r="58" spans="1:13" s="81" customFormat="1" ht="24">
      <c r="A58" s="106"/>
      <c r="B58" s="83"/>
      <c r="C58" s="91">
        <v>4170</v>
      </c>
      <c r="D58" s="92" t="s">
        <v>24</v>
      </c>
      <c r="E58" s="93">
        <v>1760</v>
      </c>
      <c r="F58" s="93">
        <v>1760</v>
      </c>
      <c r="G58" s="93">
        <f>(F58-L58)</f>
        <v>1760</v>
      </c>
      <c r="H58" s="93">
        <v>1760</v>
      </c>
      <c r="I58" s="93"/>
      <c r="J58" s="93"/>
      <c r="K58" s="93"/>
      <c r="L58" s="93"/>
      <c r="M58" s="48">
        <f t="shared" si="2"/>
        <v>100</v>
      </c>
    </row>
    <row r="59" spans="1:13" s="54" customFormat="1" ht="12.75" customHeight="1">
      <c r="A59" s="106"/>
      <c r="B59" s="73"/>
      <c r="C59" s="71" t="s">
        <v>25</v>
      </c>
      <c r="D59" s="52" t="s">
        <v>26</v>
      </c>
      <c r="E59" s="53">
        <v>479140</v>
      </c>
      <c r="F59" s="53">
        <v>478651</v>
      </c>
      <c r="G59" s="93">
        <f>(F59-L59)</f>
        <v>478651</v>
      </c>
      <c r="H59" s="53"/>
      <c r="I59" s="53"/>
      <c r="J59" s="53"/>
      <c r="K59" s="53"/>
      <c r="L59" s="53"/>
      <c r="M59" s="48">
        <f t="shared" si="2"/>
        <v>99.89794214634553</v>
      </c>
    </row>
    <row r="60" spans="1:13" ht="15" customHeight="1">
      <c r="A60" s="106"/>
      <c r="B60" s="65">
        <v>71035</v>
      </c>
      <c r="C60" s="89"/>
      <c r="D60" s="46" t="s">
        <v>64</v>
      </c>
      <c r="E60" s="47">
        <f>SUM(E61:E62)</f>
        <v>227100</v>
      </c>
      <c r="F60" s="47">
        <f aca="true" t="shared" si="19" ref="F60:L60">SUM(F61:F62)</f>
        <v>227020</v>
      </c>
      <c r="G60" s="47">
        <f t="shared" si="19"/>
        <v>127020</v>
      </c>
      <c r="H60" s="47">
        <f t="shared" si="19"/>
        <v>0</v>
      </c>
      <c r="I60" s="47">
        <f t="shared" si="19"/>
        <v>0</v>
      </c>
      <c r="J60" s="47">
        <f t="shared" si="19"/>
        <v>0</v>
      </c>
      <c r="K60" s="47">
        <f t="shared" si="19"/>
        <v>0</v>
      </c>
      <c r="L60" s="47">
        <f t="shared" si="19"/>
        <v>100000</v>
      </c>
      <c r="M60" s="48">
        <f t="shared" si="2"/>
        <v>99.96477322765301</v>
      </c>
    </row>
    <row r="61" spans="1:13" s="54" customFormat="1" ht="12.75" customHeight="1">
      <c r="A61" s="90"/>
      <c r="B61" s="85"/>
      <c r="C61" s="86" t="s">
        <v>25</v>
      </c>
      <c r="D61" s="98" t="s">
        <v>26</v>
      </c>
      <c r="E61" s="80">
        <v>127100</v>
      </c>
      <c r="F61" s="80">
        <v>127020</v>
      </c>
      <c r="G61" s="80">
        <f>(F61-L61)</f>
        <v>127020</v>
      </c>
      <c r="H61" s="80"/>
      <c r="I61" s="80"/>
      <c r="J61" s="80"/>
      <c r="K61" s="80"/>
      <c r="L61" s="80"/>
      <c r="M61" s="48">
        <f t="shared" si="2"/>
        <v>99.93705743509048</v>
      </c>
    </row>
    <row r="62" spans="1:13" s="54" customFormat="1" ht="24">
      <c r="A62" s="94"/>
      <c r="B62" s="70"/>
      <c r="C62" s="86" t="s">
        <v>42</v>
      </c>
      <c r="D62" s="98" t="s">
        <v>43</v>
      </c>
      <c r="E62" s="80">
        <v>100000</v>
      </c>
      <c r="F62" s="80">
        <v>100000</v>
      </c>
      <c r="G62" s="80">
        <f>(F62-L62)</f>
        <v>0</v>
      </c>
      <c r="H62" s="80"/>
      <c r="I62" s="80"/>
      <c r="J62" s="80"/>
      <c r="K62" s="80"/>
      <c r="L62" s="80">
        <v>100000</v>
      </c>
      <c r="M62" s="48">
        <f t="shared" si="2"/>
        <v>100</v>
      </c>
    </row>
    <row r="63" spans="1:13" ht="30">
      <c r="A63" s="59">
        <v>750</v>
      </c>
      <c r="B63" s="107"/>
      <c r="C63" s="107"/>
      <c r="D63" s="40" t="s">
        <v>65</v>
      </c>
      <c r="E63" s="41">
        <f>SUM(E64+E73+E79+E98)</f>
        <v>9191084</v>
      </c>
      <c r="F63" s="41">
        <f aca="true" t="shared" si="20" ref="F63:L63">SUM(F64+F73+F79+F98)</f>
        <v>7110809</v>
      </c>
      <c r="G63" s="41">
        <f t="shared" si="20"/>
        <v>6307539</v>
      </c>
      <c r="H63" s="41">
        <f t="shared" si="20"/>
        <v>4607657</v>
      </c>
      <c r="I63" s="41">
        <f t="shared" si="20"/>
        <v>0</v>
      </c>
      <c r="J63" s="41">
        <f t="shared" si="20"/>
        <v>0</v>
      </c>
      <c r="K63" s="41">
        <f t="shared" si="20"/>
        <v>0</v>
      </c>
      <c r="L63" s="41">
        <f t="shared" si="20"/>
        <v>803270</v>
      </c>
      <c r="M63" s="63">
        <f t="shared" si="2"/>
        <v>77.3663802876788</v>
      </c>
    </row>
    <row r="64" spans="1:13" ht="14.25">
      <c r="A64" s="108"/>
      <c r="B64" s="108">
        <v>75011</v>
      </c>
      <c r="C64" s="109"/>
      <c r="D64" s="110" t="s">
        <v>66</v>
      </c>
      <c r="E64" s="111">
        <f>SUM(E65:E72)</f>
        <v>467277</v>
      </c>
      <c r="F64" s="111">
        <f aca="true" t="shared" si="21" ref="F64:L64">SUM(F65:F72)</f>
        <v>454701</v>
      </c>
      <c r="G64" s="111">
        <f t="shared" si="21"/>
        <v>454701</v>
      </c>
      <c r="H64" s="111">
        <f t="shared" si="21"/>
        <v>435240</v>
      </c>
      <c r="I64" s="111">
        <f t="shared" si="21"/>
        <v>0</v>
      </c>
      <c r="J64" s="111">
        <f t="shared" si="21"/>
        <v>0</v>
      </c>
      <c r="K64" s="111">
        <f t="shared" si="21"/>
        <v>0</v>
      </c>
      <c r="L64" s="111">
        <f t="shared" si="21"/>
        <v>0</v>
      </c>
      <c r="M64" s="48">
        <f t="shared" si="2"/>
        <v>97.30866274179984</v>
      </c>
    </row>
    <row r="65" spans="1:13" s="54" customFormat="1" ht="24">
      <c r="A65" s="112"/>
      <c r="B65" s="112"/>
      <c r="C65" s="71" t="s">
        <v>67</v>
      </c>
      <c r="D65" s="98" t="s">
        <v>68</v>
      </c>
      <c r="E65" s="80">
        <v>339549</v>
      </c>
      <c r="F65" s="80">
        <v>339504</v>
      </c>
      <c r="G65" s="80">
        <f>(F65-L65)</f>
        <v>339504</v>
      </c>
      <c r="H65" s="80">
        <v>339504</v>
      </c>
      <c r="I65" s="80"/>
      <c r="J65" s="80"/>
      <c r="K65" s="80"/>
      <c r="L65" s="80"/>
      <c r="M65" s="48">
        <f t="shared" si="2"/>
        <v>99.98674712633523</v>
      </c>
    </row>
    <row r="66" spans="1:13" s="54" customFormat="1" ht="24">
      <c r="A66" s="113"/>
      <c r="B66" s="113"/>
      <c r="C66" s="86" t="s">
        <v>69</v>
      </c>
      <c r="D66" s="98" t="s">
        <v>70</v>
      </c>
      <c r="E66" s="80">
        <v>26479</v>
      </c>
      <c r="F66" s="80">
        <v>26419</v>
      </c>
      <c r="G66" s="80">
        <f aca="true" t="shared" si="22" ref="G66:G72">(F66-L66)</f>
        <v>26419</v>
      </c>
      <c r="H66" s="80">
        <v>26419</v>
      </c>
      <c r="I66" s="80"/>
      <c r="J66" s="80"/>
      <c r="K66" s="80"/>
      <c r="L66" s="80"/>
      <c r="M66" s="48">
        <f t="shared" si="2"/>
        <v>99.77340534008083</v>
      </c>
    </row>
    <row r="67" spans="1:13" s="54" customFormat="1" ht="24">
      <c r="A67" s="112"/>
      <c r="B67" s="112"/>
      <c r="C67" s="86" t="s">
        <v>58</v>
      </c>
      <c r="D67" s="98" t="s">
        <v>59</v>
      </c>
      <c r="E67" s="80">
        <v>60336</v>
      </c>
      <c r="F67" s="80">
        <v>60250</v>
      </c>
      <c r="G67" s="80">
        <f t="shared" si="22"/>
        <v>60250</v>
      </c>
      <c r="H67" s="80">
        <v>60250</v>
      </c>
      <c r="I67" s="80"/>
      <c r="J67" s="80"/>
      <c r="K67" s="80"/>
      <c r="L67" s="80"/>
      <c r="M67" s="84">
        <f t="shared" si="2"/>
        <v>99.85746486343146</v>
      </c>
    </row>
    <row r="68" spans="1:13" s="54" customFormat="1" ht="12.75" customHeight="1">
      <c r="A68" s="112"/>
      <c r="B68" s="112"/>
      <c r="C68" s="86" t="s">
        <v>71</v>
      </c>
      <c r="D68" s="98" t="s">
        <v>72</v>
      </c>
      <c r="E68" s="80">
        <v>8580</v>
      </c>
      <c r="F68" s="80">
        <v>8567</v>
      </c>
      <c r="G68" s="80">
        <f t="shared" si="22"/>
        <v>8567</v>
      </c>
      <c r="H68" s="80">
        <v>8567</v>
      </c>
      <c r="I68" s="80"/>
      <c r="J68" s="80"/>
      <c r="K68" s="80"/>
      <c r="L68" s="80"/>
      <c r="M68" s="48">
        <f t="shared" si="2"/>
        <v>99.84848484848486</v>
      </c>
    </row>
    <row r="69" spans="1:13" s="54" customFormat="1" ht="24">
      <c r="A69" s="112"/>
      <c r="B69" s="112"/>
      <c r="C69" s="86" t="s">
        <v>23</v>
      </c>
      <c r="D69" s="98" t="s">
        <v>24</v>
      </c>
      <c r="E69" s="80">
        <v>500</v>
      </c>
      <c r="F69" s="80">
        <v>500</v>
      </c>
      <c r="G69" s="80">
        <f t="shared" si="22"/>
        <v>500</v>
      </c>
      <c r="H69" s="80">
        <v>500</v>
      </c>
      <c r="I69" s="80"/>
      <c r="J69" s="80"/>
      <c r="K69" s="80"/>
      <c r="L69" s="80"/>
      <c r="M69" s="48">
        <f t="shared" si="2"/>
        <v>100</v>
      </c>
    </row>
    <row r="70" spans="1:13" s="54" customFormat="1" ht="24">
      <c r="A70" s="112"/>
      <c r="B70" s="112"/>
      <c r="C70" s="86" t="s">
        <v>33</v>
      </c>
      <c r="D70" s="98" t="s">
        <v>34</v>
      </c>
      <c r="E70" s="80">
        <v>13301</v>
      </c>
      <c r="F70" s="80">
        <v>10884</v>
      </c>
      <c r="G70" s="80">
        <f t="shared" si="22"/>
        <v>10884</v>
      </c>
      <c r="H70" s="80"/>
      <c r="I70" s="80"/>
      <c r="J70" s="80"/>
      <c r="K70" s="80"/>
      <c r="L70" s="80"/>
      <c r="M70" s="48">
        <f t="shared" si="2"/>
        <v>81.82843395233441</v>
      </c>
    </row>
    <row r="71" spans="1:13" s="54" customFormat="1" ht="12.75" customHeight="1">
      <c r="A71" s="112"/>
      <c r="B71" s="112"/>
      <c r="C71" s="86" t="s">
        <v>25</v>
      </c>
      <c r="D71" s="98" t="s">
        <v>26</v>
      </c>
      <c r="E71" s="80">
        <v>11850</v>
      </c>
      <c r="F71" s="80">
        <v>1978</v>
      </c>
      <c r="G71" s="80">
        <f t="shared" si="22"/>
        <v>1978</v>
      </c>
      <c r="H71" s="80"/>
      <c r="I71" s="80"/>
      <c r="J71" s="80"/>
      <c r="K71" s="80"/>
      <c r="L71" s="80"/>
      <c r="M71" s="48">
        <f t="shared" si="2"/>
        <v>16.69198312236287</v>
      </c>
    </row>
    <row r="72" spans="1:13" s="54" customFormat="1" ht="36">
      <c r="A72" s="112"/>
      <c r="B72" s="113"/>
      <c r="C72" s="86" t="s">
        <v>73</v>
      </c>
      <c r="D72" s="98" t="s">
        <v>74</v>
      </c>
      <c r="E72" s="80">
        <v>6682</v>
      </c>
      <c r="F72" s="80">
        <v>6599</v>
      </c>
      <c r="G72" s="80">
        <f t="shared" si="22"/>
        <v>6599</v>
      </c>
      <c r="H72" s="80"/>
      <c r="I72" s="80"/>
      <c r="J72" s="80"/>
      <c r="K72" s="80"/>
      <c r="L72" s="80"/>
      <c r="M72" s="48">
        <f t="shared" si="2"/>
        <v>98.75785692906317</v>
      </c>
    </row>
    <row r="73" spans="1:13" ht="42.75">
      <c r="A73" s="112"/>
      <c r="B73" s="114">
        <v>75022</v>
      </c>
      <c r="C73" s="115"/>
      <c r="D73" s="74" t="s">
        <v>75</v>
      </c>
      <c r="E73" s="116">
        <f>SUM(E74:E78)</f>
        <v>197650</v>
      </c>
      <c r="F73" s="116">
        <f aca="true" t="shared" si="23" ref="F73:L73">SUM(F74:F78)</f>
        <v>191420</v>
      </c>
      <c r="G73" s="116">
        <f t="shared" si="23"/>
        <v>191420</v>
      </c>
      <c r="H73" s="116">
        <f t="shared" si="23"/>
        <v>0</v>
      </c>
      <c r="I73" s="116">
        <f t="shared" si="23"/>
        <v>0</v>
      </c>
      <c r="J73" s="116">
        <f t="shared" si="23"/>
        <v>0</v>
      </c>
      <c r="K73" s="116">
        <f t="shared" si="23"/>
        <v>0</v>
      </c>
      <c r="L73" s="116">
        <f t="shared" si="23"/>
        <v>0</v>
      </c>
      <c r="M73" s="48">
        <f t="shared" si="2"/>
        <v>96.84796357197065</v>
      </c>
    </row>
    <row r="74" spans="1:13" s="54" customFormat="1" ht="24">
      <c r="A74" s="112"/>
      <c r="B74" s="117"/>
      <c r="C74" s="71" t="s">
        <v>76</v>
      </c>
      <c r="D74" s="52" t="s">
        <v>77</v>
      </c>
      <c r="E74" s="53">
        <v>184650</v>
      </c>
      <c r="F74" s="53">
        <v>180559</v>
      </c>
      <c r="G74" s="53">
        <f>(F74-L74)</f>
        <v>180559</v>
      </c>
      <c r="H74" s="53"/>
      <c r="I74" s="53"/>
      <c r="J74" s="53"/>
      <c r="K74" s="53"/>
      <c r="L74" s="53"/>
      <c r="M74" s="48">
        <f t="shared" si="2"/>
        <v>97.78445708096399</v>
      </c>
    </row>
    <row r="75" spans="1:13" s="54" customFormat="1" ht="24">
      <c r="A75" s="112"/>
      <c r="B75" s="112"/>
      <c r="C75" s="57" t="s">
        <v>33</v>
      </c>
      <c r="D75" s="98" t="s">
        <v>34</v>
      </c>
      <c r="E75" s="80">
        <v>1500</v>
      </c>
      <c r="F75" s="80">
        <v>1315</v>
      </c>
      <c r="G75" s="53">
        <f>(F75-L75)</f>
        <v>1315</v>
      </c>
      <c r="H75" s="80"/>
      <c r="I75" s="80"/>
      <c r="J75" s="80"/>
      <c r="K75" s="80"/>
      <c r="L75" s="80"/>
      <c r="M75" s="48">
        <f t="shared" si="2"/>
        <v>87.66666666666667</v>
      </c>
    </row>
    <row r="76" spans="1:13" s="54" customFormat="1" ht="12.75" customHeight="1">
      <c r="A76" s="112"/>
      <c r="B76" s="112"/>
      <c r="C76" s="57" t="s">
        <v>25</v>
      </c>
      <c r="D76" s="98" t="s">
        <v>26</v>
      </c>
      <c r="E76" s="80">
        <v>7300</v>
      </c>
      <c r="F76" s="80">
        <v>6648</v>
      </c>
      <c r="G76" s="53">
        <f>(F76-L76)</f>
        <v>6648</v>
      </c>
      <c r="H76" s="80"/>
      <c r="I76" s="80"/>
      <c r="J76" s="80"/>
      <c r="K76" s="80"/>
      <c r="L76" s="80"/>
      <c r="M76" s="48">
        <f aca="true" t="shared" si="24" ref="M76:M152">F76/E76*100</f>
        <v>91.06849315068493</v>
      </c>
    </row>
    <row r="77" spans="1:13" s="54" customFormat="1" ht="12.75" customHeight="1">
      <c r="A77" s="112"/>
      <c r="B77" s="112"/>
      <c r="C77" s="57" t="s">
        <v>78</v>
      </c>
      <c r="D77" s="98" t="s">
        <v>79</v>
      </c>
      <c r="E77" s="80">
        <v>2000</v>
      </c>
      <c r="F77" s="80">
        <v>781</v>
      </c>
      <c r="G77" s="53">
        <f>(F77-L77)</f>
        <v>781</v>
      </c>
      <c r="H77" s="80"/>
      <c r="I77" s="80"/>
      <c r="J77" s="80"/>
      <c r="K77" s="80"/>
      <c r="L77" s="80"/>
      <c r="M77" s="48">
        <f t="shared" si="24"/>
        <v>39.050000000000004</v>
      </c>
    </row>
    <row r="78" spans="1:13" s="54" customFormat="1" ht="24">
      <c r="A78" s="112"/>
      <c r="B78" s="113"/>
      <c r="C78" s="57" t="s">
        <v>80</v>
      </c>
      <c r="D78" s="118" t="s">
        <v>81</v>
      </c>
      <c r="E78" s="80">
        <v>2200</v>
      </c>
      <c r="F78" s="80">
        <v>2117</v>
      </c>
      <c r="G78" s="53">
        <f>(F78-L78)</f>
        <v>2117</v>
      </c>
      <c r="H78" s="80"/>
      <c r="I78" s="80"/>
      <c r="J78" s="80"/>
      <c r="K78" s="80"/>
      <c r="L78" s="80"/>
      <c r="M78" s="48">
        <f t="shared" si="24"/>
        <v>96.22727272727273</v>
      </c>
    </row>
    <row r="79" spans="1:13" ht="42.75">
      <c r="A79" s="112"/>
      <c r="B79" s="97">
        <v>75023</v>
      </c>
      <c r="C79" s="119"/>
      <c r="D79" s="67" t="s">
        <v>82</v>
      </c>
      <c r="E79" s="47">
        <f>SUM(E80:E97)</f>
        <v>8346807</v>
      </c>
      <c r="F79" s="47">
        <f aca="true" t="shared" si="25" ref="F79:L79">SUM(F80:F97)</f>
        <v>6360754</v>
      </c>
      <c r="G79" s="47">
        <f t="shared" si="25"/>
        <v>5557484</v>
      </c>
      <c r="H79" s="47">
        <f t="shared" si="25"/>
        <v>4147030</v>
      </c>
      <c r="I79" s="47">
        <f t="shared" si="25"/>
        <v>0</v>
      </c>
      <c r="J79" s="47">
        <f t="shared" si="25"/>
        <v>0</v>
      </c>
      <c r="K79" s="47">
        <f t="shared" si="25"/>
        <v>0</v>
      </c>
      <c r="L79" s="47">
        <f t="shared" si="25"/>
        <v>803270</v>
      </c>
      <c r="M79" s="48">
        <f t="shared" si="24"/>
        <v>76.20583535716112</v>
      </c>
    </row>
    <row r="80" spans="1:13" s="81" customFormat="1" ht="36">
      <c r="A80" s="112"/>
      <c r="B80" s="83"/>
      <c r="C80" s="120">
        <v>3020</v>
      </c>
      <c r="D80" s="78" t="s">
        <v>83</v>
      </c>
      <c r="E80" s="79">
        <v>2000</v>
      </c>
      <c r="F80" s="79">
        <v>579</v>
      </c>
      <c r="G80" s="79">
        <f>(F80-L80)</f>
        <v>579</v>
      </c>
      <c r="H80" s="79"/>
      <c r="I80" s="79"/>
      <c r="J80" s="79"/>
      <c r="K80" s="79"/>
      <c r="L80" s="79"/>
      <c r="M80" s="48">
        <f t="shared" si="24"/>
        <v>28.95</v>
      </c>
    </row>
    <row r="81" spans="1:13" s="54" customFormat="1" ht="24">
      <c r="A81" s="112"/>
      <c r="B81" s="83"/>
      <c r="C81" s="71" t="s">
        <v>67</v>
      </c>
      <c r="D81" s="98" t="s">
        <v>68</v>
      </c>
      <c r="E81" s="80">
        <v>3409872</v>
      </c>
      <c r="F81" s="80">
        <v>3272301</v>
      </c>
      <c r="G81" s="79">
        <f aca="true" t="shared" si="26" ref="G81:G97">(F81-L81)</f>
        <v>3272301</v>
      </c>
      <c r="H81" s="80">
        <v>3272301</v>
      </c>
      <c r="I81" s="80"/>
      <c r="J81" s="80"/>
      <c r="K81" s="80"/>
      <c r="L81" s="80"/>
      <c r="M81" s="48">
        <f t="shared" si="24"/>
        <v>95.96550838271935</v>
      </c>
    </row>
    <row r="82" spans="1:13" s="54" customFormat="1" ht="24">
      <c r="A82" s="113"/>
      <c r="B82" s="73"/>
      <c r="C82" s="71" t="s">
        <v>69</v>
      </c>
      <c r="D82" s="98" t="s">
        <v>70</v>
      </c>
      <c r="E82" s="80">
        <v>280758</v>
      </c>
      <c r="F82" s="80">
        <v>223791</v>
      </c>
      <c r="G82" s="79">
        <f t="shared" si="26"/>
        <v>223791</v>
      </c>
      <c r="H82" s="80">
        <v>223791</v>
      </c>
      <c r="I82" s="80"/>
      <c r="J82" s="80"/>
      <c r="K82" s="80"/>
      <c r="L82" s="80"/>
      <c r="M82" s="48">
        <f t="shared" si="24"/>
        <v>79.70957194452161</v>
      </c>
    </row>
    <row r="83" spans="1:13" s="54" customFormat="1" ht="24">
      <c r="A83" s="112"/>
      <c r="B83" s="83"/>
      <c r="C83" s="86" t="s">
        <v>58</v>
      </c>
      <c r="D83" s="98" t="s">
        <v>59</v>
      </c>
      <c r="E83" s="80">
        <v>619367</v>
      </c>
      <c r="F83" s="80">
        <v>562806</v>
      </c>
      <c r="G83" s="79">
        <f t="shared" si="26"/>
        <v>562806</v>
      </c>
      <c r="H83" s="80">
        <v>562806</v>
      </c>
      <c r="I83" s="80"/>
      <c r="J83" s="80"/>
      <c r="K83" s="80"/>
      <c r="L83" s="80"/>
      <c r="M83" s="84">
        <f t="shared" si="24"/>
        <v>90.86793452024405</v>
      </c>
    </row>
    <row r="84" spans="1:13" s="54" customFormat="1" ht="12.75" customHeight="1">
      <c r="A84" s="112"/>
      <c r="B84" s="83"/>
      <c r="C84" s="71" t="s">
        <v>71</v>
      </c>
      <c r="D84" s="98" t="s">
        <v>72</v>
      </c>
      <c r="E84" s="80">
        <v>87803</v>
      </c>
      <c r="F84" s="80">
        <v>83202</v>
      </c>
      <c r="G84" s="79">
        <f t="shared" si="26"/>
        <v>83202</v>
      </c>
      <c r="H84" s="80">
        <v>83202</v>
      </c>
      <c r="I84" s="80"/>
      <c r="J84" s="80"/>
      <c r="K84" s="80"/>
      <c r="L84" s="80"/>
      <c r="M84" s="48">
        <f t="shared" si="24"/>
        <v>94.75986014145302</v>
      </c>
    </row>
    <row r="85" spans="1:13" s="54" customFormat="1" ht="36">
      <c r="A85" s="112"/>
      <c r="B85" s="83"/>
      <c r="C85" s="71" t="s">
        <v>84</v>
      </c>
      <c r="D85" s="98" t="s">
        <v>85</v>
      </c>
      <c r="E85" s="80">
        <v>38000</v>
      </c>
      <c r="F85" s="80">
        <v>37620</v>
      </c>
      <c r="G85" s="79">
        <f t="shared" si="26"/>
        <v>37620</v>
      </c>
      <c r="H85" s="80"/>
      <c r="I85" s="80"/>
      <c r="J85" s="80"/>
      <c r="K85" s="80"/>
      <c r="L85" s="80"/>
      <c r="M85" s="48">
        <f t="shared" si="24"/>
        <v>99</v>
      </c>
    </row>
    <row r="86" spans="1:13" s="54" customFormat="1" ht="24">
      <c r="A86" s="112"/>
      <c r="B86" s="83"/>
      <c r="C86" s="71" t="s">
        <v>23</v>
      </c>
      <c r="D86" s="98" t="s">
        <v>24</v>
      </c>
      <c r="E86" s="80">
        <v>5000</v>
      </c>
      <c r="F86" s="80">
        <v>4930</v>
      </c>
      <c r="G86" s="79">
        <f t="shared" si="26"/>
        <v>4930</v>
      </c>
      <c r="H86" s="80">
        <v>4930</v>
      </c>
      <c r="I86" s="80"/>
      <c r="J86" s="80"/>
      <c r="K86" s="80"/>
      <c r="L86" s="80"/>
      <c r="M86" s="48">
        <f t="shared" si="24"/>
        <v>98.6</v>
      </c>
    </row>
    <row r="87" spans="1:13" s="54" customFormat="1" ht="24">
      <c r="A87" s="112"/>
      <c r="B87" s="83"/>
      <c r="C87" s="71" t="s">
        <v>33</v>
      </c>
      <c r="D87" s="98" t="s">
        <v>34</v>
      </c>
      <c r="E87" s="80">
        <v>538800</v>
      </c>
      <c r="F87" s="80">
        <v>285598</v>
      </c>
      <c r="G87" s="79">
        <f t="shared" si="26"/>
        <v>285598</v>
      </c>
      <c r="H87" s="80"/>
      <c r="I87" s="80"/>
      <c r="J87" s="80"/>
      <c r="K87" s="80"/>
      <c r="L87" s="80"/>
      <c r="M87" s="48">
        <f t="shared" si="24"/>
        <v>53.006310319227914</v>
      </c>
    </row>
    <row r="88" spans="1:13" s="54" customFormat="1" ht="12.75" customHeight="1">
      <c r="A88" s="112"/>
      <c r="B88" s="83"/>
      <c r="C88" s="71" t="s">
        <v>47</v>
      </c>
      <c r="D88" s="98" t="s">
        <v>48</v>
      </c>
      <c r="E88" s="80">
        <v>90000</v>
      </c>
      <c r="F88" s="80">
        <v>80293</v>
      </c>
      <c r="G88" s="79">
        <f t="shared" si="26"/>
        <v>80293</v>
      </c>
      <c r="H88" s="80"/>
      <c r="I88" s="80"/>
      <c r="J88" s="80"/>
      <c r="K88" s="80"/>
      <c r="L88" s="80"/>
      <c r="M88" s="48">
        <f t="shared" si="24"/>
        <v>89.21444444444444</v>
      </c>
    </row>
    <row r="89" spans="1:13" s="54" customFormat="1" ht="12.75" customHeight="1">
      <c r="A89" s="112"/>
      <c r="B89" s="83"/>
      <c r="C89" s="71" t="s">
        <v>40</v>
      </c>
      <c r="D89" s="98" t="s">
        <v>41</v>
      </c>
      <c r="E89" s="80">
        <v>220000</v>
      </c>
      <c r="F89" s="80">
        <v>207088</v>
      </c>
      <c r="G89" s="79">
        <f t="shared" si="26"/>
        <v>207088</v>
      </c>
      <c r="H89" s="80"/>
      <c r="I89" s="80"/>
      <c r="J89" s="80"/>
      <c r="K89" s="80"/>
      <c r="L89" s="80"/>
      <c r="M89" s="48">
        <f t="shared" si="24"/>
        <v>94.13090909090909</v>
      </c>
    </row>
    <row r="90" spans="1:13" s="54" customFormat="1" ht="12.75" customHeight="1">
      <c r="A90" s="112"/>
      <c r="B90" s="83"/>
      <c r="C90" s="71" t="s">
        <v>86</v>
      </c>
      <c r="D90" s="98" t="s">
        <v>87</v>
      </c>
      <c r="E90" s="80">
        <v>6000</v>
      </c>
      <c r="F90" s="80">
        <v>4987</v>
      </c>
      <c r="G90" s="79">
        <f t="shared" si="26"/>
        <v>4987</v>
      </c>
      <c r="H90" s="80"/>
      <c r="I90" s="80"/>
      <c r="J90" s="80"/>
      <c r="K90" s="80"/>
      <c r="L90" s="80"/>
      <c r="M90" s="48">
        <f t="shared" si="24"/>
        <v>83.11666666666667</v>
      </c>
    </row>
    <row r="91" spans="1:13" s="54" customFormat="1" ht="12.75" customHeight="1">
      <c r="A91" s="112"/>
      <c r="B91" s="83"/>
      <c r="C91" s="71" t="s">
        <v>25</v>
      </c>
      <c r="D91" s="98" t="s">
        <v>26</v>
      </c>
      <c r="E91" s="80">
        <v>915906</v>
      </c>
      <c r="F91" s="80">
        <v>625845</v>
      </c>
      <c r="G91" s="79">
        <f t="shared" si="26"/>
        <v>625845</v>
      </c>
      <c r="H91" s="80"/>
      <c r="I91" s="80"/>
      <c r="J91" s="80"/>
      <c r="K91" s="80"/>
      <c r="L91" s="80"/>
      <c r="M91" s="48">
        <f t="shared" si="24"/>
        <v>68.33070205894491</v>
      </c>
    </row>
    <row r="92" spans="1:13" s="54" customFormat="1" ht="24">
      <c r="A92" s="117"/>
      <c r="B92" s="85"/>
      <c r="C92" s="86" t="s">
        <v>88</v>
      </c>
      <c r="D92" s="98" t="s">
        <v>89</v>
      </c>
      <c r="E92" s="80">
        <v>10000</v>
      </c>
      <c r="F92" s="80">
        <v>6710</v>
      </c>
      <c r="G92" s="79">
        <f t="shared" si="26"/>
        <v>6710</v>
      </c>
      <c r="H92" s="80"/>
      <c r="I92" s="80"/>
      <c r="J92" s="80"/>
      <c r="K92" s="80"/>
      <c r="L92" s="80"/>
      <c r="M92" s="48">
        <f t="shared" si="24"/>
        <v>67.10000000000001</v>
      </c>
    </row>
    <row r="93" spans="1:13" s="54" customFormat="1" ht="12.75" customHeight="1">
      <c r="A93" s="117"/>
      <c r="B93" s="85"/>
      <c r="C93" s="86" t="s">
        <v>78</v>
      </c>
      <c r="D93" s="98" t="s">
        <v>79</v>
      </c>
      <c r="E93" s="80">
        <v>25000</v>
      </c>
      <c r="F93" s="80">
        <v>9050</v>
      </c>
      <c r="G93" s="79">
        <f t="shared" si="26"/>
        <v>9050</v>
      </c>
      <c r="H93" s="80"/>
      <c r="I93" s="80"/>
      <c r="J93" s="80"/>
      <c r="K93" s="80"/>
      <c r="L93" s="80"/>
      <c r="M93" s="84">
        <f t="shared" si="24"/>
        <v>36.199999999999996</v>
      </c>
    </row>
    <row r="94" spans="1:13" s="54" customFormat="1" ht="24">
      <c r="A94" s="117"/>
      <c r="B94" s="85"/>
      <c r="C94" s="71" t="s">
        <v>80</v>
      </c>
      <c r="D94" s="98" t="s">
        <v>81</v>
      </c>
      <c r="E94" s="80">
        <v>15000</v>
      </c>
      <c r="F94" s="80">
        <v>13063</v>
      </c>
      <c r="G94" s="79">
        <f t="shared" si="26"/>
        <v>13063</v>
      </c>
      <c r="H94" s="80"/>
      <c r="I94" s="80"/>
      <c r="J94" s="80"/>
      <c r="K94" s="80"/>
      <c r="L94" s="80"/>
      <c r="M94" s="48">
        <f t="shared" si="24"/>
        <v>87.08666666666667</v>
      </c>
    </row>
    <row r="95" spans="1:13" s="54" customFormat="1" ht="12.75" customHeight="1">
      <c r="A95" s="117"/>
      <c r="B95" s="83"/>
      <c r="C95" s="71" t="s">
        <v>49</v>
      </c>
      <c r="D95" s="98" t="s">
        <v>50</v>
      </c>
      <c r="E95" s="80">
        <v>120000</v>
      </c>
      <c r="F95" s="80">
        <v>68923</v>
      </c>
      <c r="G95" s="79">
        <f t="shared" si="26"/>
        <v>68923</v>
      </c>
      <c r="H95" s="80"/>
      <c r="I95" s="80"/>
      <c r="J95" s="80"/>
      <c r="K95" s="80"/>
      <c r="L95" s="80"/>
      <c r="M95" s="48">
        <f t="shared" si="24"/>
        <v>57.43583333333333</v>
      </c>
    </row>
    <row r="96" spans="1:13" s="54" customFormat="1" ht="36">
      <c r="A96" s="117"/>
      <c r="B96" s="83"/>
      <c r="C96" s="86" t="s">
        <v>73</v>
      </c>
      <c r="D96" s="98" t="s">
        <v>74</v>
      </c>
      <c r="E96" s="80">
        <v>75301</v>
      </c>
      <c r="F96" s="80">
        <v>70698</v>
      </c>
      <c r="G96" s="79">
        <f t="shared" si="26"/>
        <v>70698</v>
      </c>
      <c r="H96" s="80"/>
      <c r="I96" s="80"/>
      <c r="J96" s="80"/>
      <c r="K96" s="80"/>
      <c r="L96" s="80"/>
      <c r="M96" s="48">
        <f t="shared" si="24"/>
        <v>93.8871993731823</v>
      </c>
    </row>
    <row r="97" spans="1:13" s="54" customFormat="1" ht="36">
      <c r="A97" s="117"/>
      <c r="B97" s="73"/>
      <c r="C97" s="71" t="s">
        <v>53</v>
      </c>
      <c r="D97" s="52" t="s">
        <v>54</v>
      </c>
      <c r="E97" s="80">
        <v>1888000</v>
      </c>
      <c r="F97" s="80">
        <v>803270</v>
      </c>
      <c r="G97" s="79">
        <f t="shared" si="26"/>
        <v>0</v>
      </c>
      <c r="H97" s="80"/>
      <c r="I97" s="80"/>
      <c r="J97" s="80"/>
      <c r="K97" s="80"/>
      <c r="L97" s="80">
        <v>803270</v>
      </c>
      <c r="M97" s="48">
        <f t="shared" si="24"/>
        <v>42.546080508474574</v>
      </c>
    </row>
    <row r="98" spans="1:13" ht="14.25">
      <c r="A98" s="117"/>
      <c r="B98" s="97">
        <v>75095</v>
      </c>
      <c r="C98" s="66"/>
      <c r="D98" s="67" t="s">
        <v>32</v>
      </c>
      <c r="E98" s="47">
        <f>SUM(E99:E101)</f>
        <v>179350</v>
      </c>
      <c r="F98" s="47">
        <f aca="true" t="shared" si="27" ref="F98:L98">SUM(F99:F101)</f>
        <v>103934</v>
      </c>
      <c r="G98" s="47">
        <f t="shared" si="27"/>
        <v>103934</v>
      </c>
      <c r="H98" s="47">
        <f t="shared" si="27"/>
        <v>25387</v>
      </c>
      <c r="I98" s="47">
        <f t="shared" si="27"/>
        <v>0</v>
      </c>
      <c r="J98" s="47">
        <f t="shared" si="27"/>
        <v>0</v>
      </c>
      <c r="K98" s="47">
        <f t="shared" si="27"/>
        <v>0</v>
      </c>
      <c r="L98" s="47">
        <f t="shared" si="27"/>
        <v>0</v>
      </c>
      <c r="M98" s="48">
        <f t="shared" si="24"/>
        <v>57.95037635907444</v>
      </c>
    </row>
    <row r="99" spans="1:13" s="54" customFormat="1" ht="24">
      <c r="A99" s="117"/>
      <c r="B99" s="83"/>
      <c r="C99" s="71" t="s">
        <v>76</v>
      </c>
      <c r="D99" s="98" t="s">
        <v>77</v>
      </c>
      <c r="E99" s="80">
        <v>66350</v>
      </c>
      <c r="F99" s="80">
        <v>65550</v>
      </c>
      <c r="G99" s="80">
        <f>(F99-L99)</f>
        <v>65550</v>
      </c>
      <c r="H99" s="80"/>
      <c r="I99" s="80"/>
      <c r="J99" s="80"/>
      <c r="K99" s="80"/>
      <c r="L99" s="80"/>
      <c r="M99" s="48">
        <f t="shared" si="24"/>
        <v>98.79427279577996</v>
      </c>
    </row>
    <row r="100" spans="1:13" s="54" customFormat="1" ht="24">
      <c r="A100" s="117"/>
      <c r="B100" s="83"/>
      <c r="C100" s="71" t="s">
        <v>23</v>
      </c>
      <c r="D100" s="98" t="s">
        <v>24</v>
      </c>
      <c r="E100" s="80">
        <v>26900</v>
      </c>
      <c r="F100" s="80">
        <v>25387</v>
      </c>
      <c r="G100" s="80">
        <f>(F100-L100)</f>
        <v>25387</v>
      </c>
      <c r="H100" s="80">
        <v>25387</v>
      </c>
      <c r="I100" s="80"/>
      <c r="J100" s="80"/>
      <c r="K100" s="80"/>
      <c r="L100" s="80"/>
      <c r="M100" s="48">
        <f t="shared" si="24"/>
        <v>94.37546468401486</v>
      </c>
    </row>
    <row r="101" spans="1:13" s="54" customFormat="1" ht="12.75" customHeight="1">
      <c r="A101" s="121"/>
      <c r="B101" s="73"/>
      <c r="C101" s="71" t="s">
        <v>25</v>
      </c>
      <c r="D101" s="98" t="s">
        <v>26</v>
      </c>
      <c r="E101" s="80">
        <v>86100</v>
      </c>
      <c r="F101" s="80">
        <v>12997</v>
      </c>
      <c r="G101" s="80">
        <f>(F101-L101)</f>
        <v>12997</v>
      </c>
      <c r="H101" s="80"/>
      <c r="I101" s="80"/>
      <c r="J101" s="80"/>
      <c r="K101" s="80"/>
      <c r="L101" s="80"/>
      <c r="M101" s="48">
        <f t="shared" si="24"/>
        <v>15.095238095238095</v>
      </c>
    </row>
    <row r="102" spans="1:13" ht="72">
      <c r="A102" s="59">
        <v>751</v>
      </c>
      <c r="B102" s="122"/>
      <c r="C102" s="123"/>
      <c r="D102" s="124" t="s">
        <v>90</v>
      </c>
      <c r="E102" s="102">
        <f>(E103+E107+E114)</f>
        <v>142689</v>
      </c>
      <c r="F102" s="102">
        <f aca="true" t="shared" si="28" ref="F102:L102">(F103+F107+F114)</f>
        <v>139770</v>
      </c>
      <c r="G102" s="102">
        <f t="shared" si="28"/>
        <v>139770</v>
      </c>
      <c r="H102" s="102">
        <f t="shared" si="28"/>
        <v>26089</v>
      </c>
      <c r="I102" s="102">
        <f t="shared" si="28"/>
        <v>0</v>
      </c>
      <c r="J102" s="102">
        <f t="shared" si="28"/>
        <v>0</v>
      </c>
      <c r="K102" s="102">
        <f t="shared" si="28"/>
        <v>0</v>
      </c>
      <c r="L102" s="102">
        <f t="shared" si="28"/>
        <v>0</v>
      </c>
      <c r="M102" s="103">
        <f t="shared" si="24"/>
        <v>97.95429220192166</v>
      </c>
    </row>
    <row r="103" spans="1:13" ht="57">
      <c r="A103" s="125"/>
      <c r="B103" s="65">
        <v>75101</v>
      </c>
      <c r="C103" s="66"/>
      <c r="D103" s="46" t="s">
        <v>91</v>
      </c>
      <c r="E103" s="47">
        <f>SUM(E104:E106)</f>
        <v>4990</v>
      </c>
      <c r="F103" s="47">
        <f aca="true" t="shared" si="29" ref="F103:L103">SUM(F104:F106)</f>
        <v>4990</v>
      </c>
      <c r="G103" s="47">
        <f t="shared" si="29"/>
        <v>4990</v>
      </c>
      <c r="H103" s="47">
        <f t="shared" si="29"/>
        <v>4990</v>
      </c>
      <c r="I103" s="47">
        <f t="shared" si="29"/>
        <v>0</v>
      </c>
      <c r="J103" s="47">
        <f t="shared" si="29"/>
        <v>0</v>
      </c>
      <c r="K103" s="47">
        <f t="shared" si="29"/>
        <v>0</v>
      </c>
      <c r="L103" s="47">
        <f t="shared" si="29"/>
        <v>0</v>
      </c>
      <c r="M103" s="48">
        <f t="shared" si="24"/>
        <v>100</v>
      </c>
    </row>
    <row r="104" spans="1:13" s="54" customFormat="1" ht="24">
      <c r="A104" s="126"/>
      <c r="B104" s="85"/>
      <c r="C104" s="86" t="s">
        <v>58</v>
      </c>
      <c r="D104" s="98" t="s">
        <v>59</v>
      </c>
      <c r="E104" s="80">
        <v>718</v>
      </c>
      <c r="F104" s="80">
        <v>718</v>
      </c>
      <c r="G104" s="80">
        <f>F104-L104</f>
        <v>718</v>
      </c>
      <c r="H104" s="80">
        <v>718</v>
      </c>
      <c r="I104" s="80"/>
      <c r="J104" s="80"/>
      <c r="K104" s="80"/>
      <c r="L104" s="80"/>
      <c r="M104" s="48">
        <f t="shared" si="24"/>
        <v>100</v>
      </c>
    </row>
    <row r="105" spans="1:13" s="54" customFormat="1" ht="12.75" customHeight="1">
      <c r="A105" s="126"/>
      <c r="B105" s="85"/>
      <c r="C105" s="86" t="s">
        <v>71</v>
      </c>
      <c r="D105" s="98" t="s">
        <v>72</v>
      </c>
      <c r="E105" s="80">
        <v>102</v>
      </c>
      <c r="F105" s="80">
        <v>102</v>
      </c>
      <c r="G105" s="80">
        <f>F105-L105</f>
        <v>102</v>
      </c>
      <c r="H105" s="80">
        <v>102</v>
      </c>
      <c r="I105" s="80"/>
      <c r="J105" s="80"/>
      <c r="K105" s="80"/>
      <c r="L105" s="80"/>
      <c r="M105" s="84">
        <f t="shared" si="24"/>
        <v>100</v>
      </c>
    </row>
    <row r="106" spans="1:13" s="54" customFormat="1" ht="24">
      <c r="A106" s="126"/>
      <c r="B106" s="70"/>
      <c r="C106" s="86" t="s">
        <v>23</v>
      </c>
      <c r="D106" s="98" t="s">
        <v>24</v>
      </c>
      <c r="E106" s="80">
        <v>4170</v>
      </c>
      <c r="F106" s="80">
        <v>4170</v>
      </c>
      <c r="G106" s="80">
        <f>F106-L106</f>
        <v>4170</v>
      </c>
      <c r="H106" s="80">
        <v>4170</v>
      </c>
      <c r="I106" s="80"/>
      <c r="J106" s="80"/>
      <c r="K106" s="80"/>
      <c r="L106" s="80"/>
      <c r="M106" s="48">
        <f t="shared" si="24"/>
        <v>100</v>
      </c>
    </row>
    <row r="107" spans="1:13" s="132" customFormat="1" ht="42.75">
      <c r="A107" s="127"/>
      <c r="B107" s="128">
        <v>75107</v>
      </c>
      <c r="C107" s="129"/>
      <c r="D107" s="130" t="s">
        <v>92</v>
      </c>
      <c r="E107" s="131">
        <f>SUM(E108:E113)</f>
        <v>84024</v>
      </c>
      <c r="F107" s="131">
        <f aca="true" t="shared" si="30" ref="F107:L107">SUM(F108:F113)</f>
        <v>82167</v>
      </c>
      <c r="G107" s="131">
        <f t="shared" si="30"/>
        <v>82167</v>
      </c>
      <c r="H107" s="131">
        <f t="shared" si="30"/>
        <v>14158</v>
      </c>
      <c r="I107" s="131">
        <f t="shared" si="30"/>
        <v>0</v>
      </c>
      <c r="J107" s="131">
        <f t="shared" si="30"/>
        <v>0</v>
      </c>
      <c r="K107" s="131">
        <f t="shared" si="30"/>
        <v>0</v>
      </c>
      <c r="L107" s="131">
        <f t="shared" si="30"/>
        <v>0</v>
      </c>
      <c r="M107" s="48">
        <f t="shared" si="24"/>
        <v>97.78991716652385</v>
      </c>
    </row>
    <row r="108" spans="1:13" s="54" customFormat="1" ht="24">
      <c r="A108" s="133"/>
      <c r="B108" s="83"/>
      <c r="C108" s="86" t="s">
        <v>76</v>
      </c>
      <c r="D108" s="98" t="s">
        <v>77</v>
      </c>
      <c r="E108" s="80">
        <v>50400</v>
      </c>
      <c r="F108" s="80">
        <v>48780</v>
      </c>
      <c r="G108" s="80">
        <f>F108-L108</f>
        <v>48780</v>
      </c>
      <c r="H108" s="80"/>
      <c r="I108" s="80"/>
      <c r="J108" s="80"/>
      <c r="K108" s="80"/>
      <c r="L108" s="80"/>
      <c r="M108" s="48">
        <f t="shared" si="24"/>
        <v>96.78571428571429</v>
      </c>
    </row>
    <row r="109" spans="1:13" s="54" customFormat="1" ht="24">
      <c r="A109" s="133"/>
      <c r="B109" s="83"/>
      <c r="C109" s="86" t="s">
        <v>58</v>
      </c>
      <c r="D109" s="98" t="s">
        <v>59</v>
      </c>
      <c r="E109" s="80">
        <v>1995</v>
      </c>
      <c r="F109" s="80">
        <v>1995</v>
      </c>
      <c r="G109" s="80">
        <f aca="true" t="shared" si="31" ref="G109:G120">F109-L109</f>
        <v>1995</v>
      </c>
      <c r="H109" s="80">
        <v>1995</v>
      </c>
      <c r="I109" s="80"/>
      <c r="J109" s="80"/>
      <c r="K109" s="80"/>
      <c r="L109" s="80"/>
      <c r="M109" s="48">
        <f t="shared" si="24"/>
        <v>100</v>
      </c>
    </row>
    <row r="110" spans="1:13" s="54" customFormat="1" ht="14.25">
      <c r="A110" s="133"/>
      <c r="B110" s="83"/>
      <c r="C110" s="86" t="s">
        <v>71</v>
      </c>
      <c r="D110" s="98" t="s">
        <v>72</v>
      </c>
      <c r="E110" s="80">
        <v>284</v>
      </c>
      <c r="F110" s="80">
        <v>284</v>
      </c>
      <c r="G110" s="80">
        <f t="shared" si="31"/>
        <v>284</v>
      </c>
      <c r="H110" s="80">
        <v>284</v>
      </c>
      <c r="I110" s="80"/>
      <c r="J110" s="80"/>
      <c r="K110" s="80"/>
      <c r="L110" s="80"/>
      <c r="M110" s="48">
        <f t="shared" si="24"/>
        <v>100</v>
      </c>
    </row>
    <row r="111" spans="1:13" s="54" customFormat="1" ht="24">
      <c r="A111" s="133"/>
      <c r="B111" s="83"/>
      <c r="C111" s="86" t="s">
        <v>23</v>
      </c>
      <c r="D111" s="98" t="s">
        <v>24</v>
      </c>
      <c r="E111" s="80">
        <v>11879</v>
      </c>
      <c r="F111" s="80">
        <v>11879</v>
      </c>
      <c r="G111" s="80">
        <f t="shared" si="31"/>
        <v>11879</v>
      </c>
      <c r="H111" s="80">
        <v>11879</v>
      </c>
      <c r="I111" s="80"/>
      <c r="J111" s="80"/>
      <c r="K111" s="80"/>
      <c r="L111" s="80"/>
      <c r="M111" s="48">
        <f t="shared" si="24"/>
        <v>100</v>
      </c>
    </row>
    <row r="112" spans="1:13" s="54" customFormat="1" ht="24">
      <c r="A112" s="133"/>
      <c r="B112" s="83"/>
      <c r="C112" s="86" t="s">
        <v>33</v>
      </c>
      <c r="D112" s="98" t="s">
        <v>34</v>
      </c>
      <c r="E112" s="80">
        <v>4548</v>
      </c>
      <c r="F112" s="80">
        <v>4548</v>
      </c>
      <c r="G112" s="80">
        <f t="shared" si="31"/>
        <v>4548</v>
      </c>
      <c r="H112" s="80"/>
      <c r="I112" s="80"/>
      <c r="J112" s="80"/>
      <c r="K112" s="80"/>
      <c r="L112" s="80"/>
      <c r="M112" s="48">
        <f t="shared" si="24"/>
        <v>100</v>
      </c>
    </row>
    <row r="113" spans="1:13" s="54" customFormat="1" ht="14.25">
      <c r="A113" s="133"/>
      <c r="B113" s="73"/>
      <c r="C113" s="86" t="s">
        <v>25</v>
      </c>
      <c r="D113" s="98" t="s">
        <v>26</v>
      </c>
      <c r="E113" s="80">
        <v>14918</v>
      </c>
      <c r="F113" s="80">
        <v>14681</v>
      </c>
      <c r="G113" s="80">
        <f t="shared" si="31"/>
        <v>14681</v>
      </c>
      <c r="H113" s="80"/>
      <c r="I113" s="80"/>
      <c r="J113" s="80"/>
      <c r="K113" s="80"/>
      <c r="L113" s="80"/>
      <c r="M113" s="48">
        <f t="shared" si="24"/>
        <v>98.41131518970371</v>
      </c>
    </row>
    <row r="114" spans="1:13" s="132" customFormat="1" ht="28.5">
      <c r="A114" s="127"/>
      <c r="B114" s="128">
        <v>75108</v>
      </c>
      <c r="C114" s="129"/>
      <c r="D114" s="130" t="s">
        <v>93</v>
      </c>
      <c r="E114" s="131">
        <f>SUM(E115:E120)</f>
        <v>53675</v>
      </c>
      <c r="F114" s="131">
        <f aca="true" t="shared" si="32" ref="F114:L114">SUM(F115:F120)</f>
        <v>52613</v>
      </c>
      <c r="G114" s="131">
        <f t="shared" si="32"/>
        <v>52613</v>
      </c>
      <c r="H114" s="131">
        <f t="shared" si="32"/>
        <v>6941</v>
      </c>
      <c r="I114" s="131">
        <f t="shared" si="32"/>
        <v>0</v>
      </c>
      <c r="J114" s="131">
        <f t="shared" si="32"/>
        <v>0</v>
      </c>
      <c r="K114" s="131">
        <f t="shared" si="32"/>
        <v>0</v>
      </c>
      <c r="L114" s="131">
        <f t="shared" si="32"/>
        <v>0</v>
      </c>
      <c r="M114" s="48">
        <f t="shared" si="24"/>
        <v>98.02142524452725</v>
      </c>
    </row>
    <row r="115" spans="1:13" s="54" customFormat="1" ht="24">
      <c r="A115" s="86"/>
      <c r="B115" s="73"/>
      <c r="C115" s="86" t="s">
        <v>76</v>
      </c>
      <c r="D115" s="98" t="s">
        <v>77</v>
      </c>
      <c r="E115" s="80">
        <v>30600</v>
      </c>
      <c r="F115" s="80">
        <v>29925</v>
      </c>
      <c r="G115" s="80">
        <f t="shared" si="31"/>
        <v>29925</v>
      </c>
      <c r="H115" s="80"/>
      <c r="I115" s="80"/>
      <c r="J115" s="80"/>
      <c r="K115" s="80"/>
      <c r="L115" s="80"/>
      <c r="M115" s="48">
        <f t="shared" si="24"/>
        <v>97.79411764705883</v>
      </c>
    </row>
    <row r="116" spans="1:13" s="54" customFormat="1" ht="24">
      <c r="A116" s="133"/>
      <c r="B116" s="83"/>
      <c r="C116" s="86" t="s">
        <v>58</v>
      </c>
      <c r="D116" s="98" t="s">
        <v>59</v>
      </c>
      <c r="E116" s="80">
        <v>999</v>
      </c>
      <c r="F116" s="80">
        <v>999</v>
      </c>
      <c r="G116" s="80">
        <f t="shared" si="31"/>
        <v>999</v>
      </c>
      <c r="H116" s="80">
        <v>999</v>
      </c>
      <c r="I116" s="80"/>
      <c r="J116" s="80"/>
      <c r="K116" s="80"/>
      <c r="L116" s="80"/>
      <c r="M116" s="84">
        <f t="shared" si="24"/>
        <v>100</v>
      </c>
    </row>
    <row r="117" spans="1:13" s="54" customFormat="1" ht="14.25">
      <c r="A117" s="133"/>
      <c r="B117" s="83"/>
      <c r="C117" s="86" t="s">
        <v>71</v>
      </c>
      <c r="D117" s="98" t="s">
        <v>72</v>
      </c>
      <c r="E117" s="80">
        <v>142</v>
      </c>
      <c r="F117" s="80">
        <v>142</v>
      </c>
      <c r="G117" s="80">
        <f t="shared" si="31"/>
        <v>142</v>
      </c>
      <c r="H117" s="80">
        <v>142</v>
      </c>
      <c r="I117" s="80"/>
      <c r="J117" s="80"/>
      <c r="K117" s="80"/>
      <c r="L117" s="80"/>
      <c r="M117" s="48">
        <f t="shared" si="24"/>
        <v>100</v>
      </c>
    </row>
    <row r="118" spans="1:13" s="54" customFormat="1" ht="24">
      <c r="A118" s="133"/>
      <c r="B118" s="83"/>
      <c r="C118" s="86" t="s">
        <v>23</v>
      </c>
      <c r="D118" s="98" t="s">
        <v>24</v>
      </c>
      <c r="E118" s="80">
        <v>5800</v>
      </c>
      <c r="F118" s="80">
        <v>5800</v>
      </c>
      <c r="G118" s="80">
        <f t="shared" si="31"/>
        <v>5800</v>
      </c>
      <c r="H118" s="80">
        <v>5800</v>
      </c>
      <c r="I118" s="80"/>
      <c r="J118" s="80"/>
      <c r="K118" s="80"/>
      <c r="L118" s="80"/>
      <c r="M118" s="48">
        <f t="shared" si="24"/>
        <v>100</v>
      </c>
    </row>
    <row r="119" spans="1:13" s="54" customFormat="1" ht="24">
      <c r="A119" s="133"/>
      <c r="B119" s="83"/>
      <c r="C119" s="86" t="s">
        <v>33</v>
      </c>
      <c r="D119" s="98" t="s">
        <v>34</v>
      </c>
      <c r="E119" s="80">
        <v>13020</v>
      </c>
      <c r="F119" s="80">
        <v>13020</v>
      </c>
      <c r="G119" s="80">
        <f t="shared" si="31"/>
        <v>13020</v>
      </c>
      <c r="H119" s="80"/>
      <c r="I119" s="80"/>
      <c r="J119" s="80"/>
      <c r="K119" s="80"/>
      <c r="L119" s="80"/>
      <c r="M119" s="48">
        <f t="shared" si="24"/>
        <v>100</v>
      </c>
    </row>
    <row r="120" spans="1:13" s="54" customFormat="1" ht="14.25">
      <c r="A120" s="133"/>
      <c r="B120" s="83"/>
      <c r="C120" s="86" t="s">
        <v>25</v>
      </c>
      <c r="D120" s="98" t="s">
        <v>26</v>
      </c>
      <c r="E120" s="80">
        <v>3114</v>
      </c>
      <c r="F120" s="80">
        <v>2727</v>
      </c>
      <c r="G120" s="80">
        <f t="shared" si="31"/>
        <v>2727</v>
      </c>
      <c r="H120" s="80"/>
      <c r="I120" s="80"/>
      <c r="J120" s="80"/>
      <c r="K120" s="80"/>
      <c r="L120" s="80"/>
      <c r="M120" s="48">
        <f t="shared" si="24"/>
        <v>87.57225433526011</v>
      </c>
    </row>
    <row r="121" spans="1:13" s="139" customFormat="1" ht="30">
      <c r="A121" s="134">
        <v>752</v>
      </c>
      <c r="B121" s="134"/>
      <c r="C121" s="135"/>
      <c r="D121" s="136" t="s">
        <v>94</v>
      </c>
      <c r="E121" s="137">
        <f>SUM(E122)</f>
        <v>500</v>
      </c>
      <c r="F121" s="137">
        <f aca="true" t="shared" si="33" ref="F121:L121">SUM(F122)</f>
        <v>500</v>
      </c>
      <c r="G121" s="137">
        <f t="shared" si="33"/>
        <v>500</v>
      </c>
      <c r="H121" s="137">
        <f t="shared" si="33"/>
        <v>0</v>
      </c>
      <c r="I121" s="137">
        <f t="shared" si="33"/>
        <v>0</v>
      </c>
      <c r="J121" s="137">
        <f t="shared" si="33"/>
        <v>0</v>
      </c>
      <c r="K121" s="137">
        <f t="shared" si="33"/>
        <v>0</v>
      </c>
      <c r="L121" s="137">
        <f t="shared" si="33"/>
        <v>0</v>
      </c>
      <c r="M121" s="138">
        <f t="shared" si="24"/>
        <v>100</v>
      </c>
    </row>
    <row r="122" spans="1:13" s="141" customFormat="1" ht="28.5">
      <c r="A122" s="133"/>
      <c r="B122" s="44" t="s">
        <v>95</v>
      </c>
      <c r="C122" s="140"/>
      <c r="D122" s="96" t="s">
        <v>96</v>
      </c>
      <c r="E122" s="75">
        <f>SUM(E123:E123)</f>
        <v>500</v>
      </c>
      <c r="F122" s="75">
        <f>SUM(F123:F123)</f>
        <v>500</v>
      </c>
      <c r="G122" s="75">
        <f>F122-L122</f>
        <v>500</v>
      </c>
      <c r="H122" s="75">
        <f>SUM(H123:H123)</f>
        <v>0</v>
      </c>
      <c r="I122" s="75">
        <f>SUM(I123:I123)</f>
        <v>0</v>
      </c>
      <c r="J122" s="75">
        <f>SUM(J123:J123)</f>
        <v>0</v>
      </c>
      <c r="K122" s="75">
        <f>SUM(K123:K123)</f>
        <v>0</v>
      </c>
      <c r="L122" s="75">
        <f>SUM(L123:L123)</f>
        <v>0</v>
      </c>
      <c r="M122" s="48">
        <f t="shared" si="24"/>
        <v>100</v>
      </c>
    </row>
    <row r="123" spans="1:13" s="54" customFormat="1" ht="24">
      <c r="A123" s="133"/>
      <c r="B123" s="50"/>
      <c r="C123" s="86" t="s">
        <v>33</v>
      </c>
      <c r="D123" s="98" t="s">
        <v>34</v>
      </c>
      <c r="E123" s="80">
        <v>500</v>
      </c>
      <c r="F123" s="80">
        <v>500</v>
      </c>
      <c r="G123" s="80">
        <f>F123-L123</f>
        <v>500</v>
      </c>
      <c r="H123" s="80"/>
      <c r="I123" s="80"/>
      <c r="J123" s="80"/>
      <c r="K123" s="80"/>
      <c r="L123" s="80"/>
      <c r="M123" s="48">
        <f t="shared" si="24"/>
        <v>100</v>
      </c>
    </row>
    <row r="124" spans="1:13" ht="60" customHeight="1">
      <c r="A124" s="59">
        <v>754</v>
      </c>
      <c r="B124" s="122"/>
      <c r="C124" s="123"/>
      <c r="D124" s="101" t="s">
        <v>97</v>
      </c>
      <c r="E124" s="102">
        <f>SUM(E125+E155+E129+E139+E143)</f>
        <v>2202214</v>
      </c>
      <c r="F124" s="102">
        <f aca="true" t="shared" si="34" ref="F124:L124">SUM(F125+F155+F129+F139+F143)</f>
        <v>2032797</v>
      </c>
      <c r="G124" s="102">
        <f t="shared" si="34"/>
        <v>900661</v>
      </c>
      <c r="H124" s="102">
        <f t="shared" si="34"/>
        <v>376454</v>
      </c>
      <c r="I124" s="102">
        <f t="shared" si="34"/>
        <v>0</v>
      </c>
      <c r="J124" s="102">
        <f t="shared" si="34"/>
        <v>0</v>
      </c>
      <c r="K124" s="102">
        <f t="shared" si="34"/>
        <v>0</v>
      </c>
      <c r="L124" s="102">
        <f t="shared" si="34"/>
        <v>1132136</v>
      </c>
      <c r="M124" s="103">
        <f t="shared" si="24"/>
        <v>92.30696925911832</v>
      </c>
    </row>
    <row r="125" spans="1:13" ht="28.5">
      <c r="A125" s="108"/>
      <c r="B125" s="65">
        <v>75405</v>
      </c>
      <c r="C125" s="66"/>
      <c r="D125" s="46" t="s">
        <v>98</v>
      </c>
      <c r="E125" s="47">
        <f>SUM(E126:E128)</f>
        <v>56000</v>
      </c>
      <c r="F125" s="47">
        <f aca="true" t="shared" si="35" ref="F125:L125">SUM(F126:F128)</f>
        <v>49837</v>
      </c>
      <c r="G125" s="47">
        <f t="shared" si="35"/>
        <v>19837</v>
      </c>
      <c r="H125" s="47">
        <f t="shared" si="35"/>
        <v>0</v>
      </c>
      <c r="I125" s="47">
        <f t="shared" si="35"/>
        <v>0</v>
      </c>
      <c r="J125" s="47">
        <f t="shared" si="35"/>
        <v>0</v>
      </c>
      <c r="K125" s="47">
        <f t="shared" si="35"/>
        <v>0</v>
      </c>
      <c r="L125" s="47">
        <f t="shared" si="35"/>
        <v>30000</v>
      </c>
      <c r="M125" s="48">
        <f t="shared" si="24"/>
        <v>88.99464285714286</v>
      </c>
    </row>
    <row r="126" spans="1:13" s="81" customFormat="1" ht="24">
      <c r="A126" s="112"/>
      <c r="B126" s="85"/>
      <c r="C126" s="142">
        <v>4210</v>
      </c>
      <c r="D126" s="92" t="s">
        <v>34</v>
      </c>
      <c r="E126" s="79">
        <v>10000</v>
      </c>
      <c r="F126" s="79">
        <v>9467</v>
      </c>
      <c r="G126" s="79">
        <f>(F126-L126)</f>
        <v>9467</v>
      </c>
      <c r="H126" s="79"/>
      <c r="I126" s="79"/>
      <c r="J126" s="79"/>
      <c r="K126" s="79"/>
      <c r="L126" s="79"/>
      <c r="M126" s="48">
        <f t="shared" si="24"/>
        <v>94.67</v>
      </c>
    </row>
    <row r="127" spans="1:13" s="81" customFormat="1" ht="14.25">
      <c r="A127" s="112"/>
      <c r="B127" s="85"/>
      <c r="C127" s="142">
        <v>4270</v>
      </c>
      <c r="D127" s="52" t="s">
        <v>41</v>
      </c>
      <c r="E127" s="79">
        <v>16000</v>
      </c>
      <c r="F127" s="79">
        <v>10370</v>
      </c>
      <c r="G127" s="79">
        <f>(F127-L127)</f>
        <v>10370</v>
      </c>
      <c r="H127" s="79"/>
      <c r="I127" s="79"/>
      <c r="J127" s="79"/>
      <c r="K127" s="79"/>
      <c r="L127" s="79"/>
      <c r="M127" s="48">
        <f t="shared" si="24"/>
        <v>64.8125</v>
      </c>
    </row>
    <row r="128" spans="1:13" s="81" customFormat="1" ht="60">
      <c r="A128" s="112"/>
      <c r="B128" s="70"/>
      <c r="C128" s="143">
        <v>6170</v>
      </c>
      <c r="D128" s="98" t="s">
        <v>99</v>
      </c>
      <c r="E128" s="79">
        <v>30000</v>
      </c>
      <c r="F128" s="79">
        <v>30000</v>
      </c>
      <c r="G128" s="79">
        <f>(F128-L128)</f>
        <v>0</v>
      </c>
      <c r="H128" s="79"/>
      <c r="I128" s="79"/>
      <c r="J128" s="79"/>
      <c r="K128" s="79"/>
      <c r="L128" s="79">
        <v>30000</v>
      </c>
      <c r="M128" s="48">
        <f t="shared" si="24"/>
        <v>100</v>
      </c>
    </row>
    <row r="129" spans="1:13" ht="28.5">
      <c r="A129" s="113"/>
      <c r="B129" s="73">
        <v>75412</v>
      </c>
      <c r="C129" s="144"/>
      <c r="D129" s="96" t="s">
        <v>100</v>
      </c>
      <c r="E129" s="75">
        <f>SUM(E130:E138)</f>
        <v>1628194</v>
      </c>
      <c r="F129" s="75">
        <f aca="true" t="shared" si="36" ref="F129:L129">SUM(F130:F138)</f>
        <v>1476936</v>
      </c>
      <c r="G129" s="75">
        <f t="shared" si="36"/>
        <v>449800</v>
      </c>
      <c r="H129" s="75">
        <f t="shared" si="36"/>
        <v>30720</v>
      </c>
      <c r="I129" s="75">
        <f t="shared" si="36"/>
        <v>0</v>
      </c>
      <c r="J129" s="75">
        <f t="shared" si="36"/>
        <v>0</v>
      </c>
      <c r="K129" s="75">
        <f t="shared" si="36"/>
        <v>0</v>
      </c>
      <c r="L129" s="75">
        <f t="shared" si="36"/>
        <v>1027136</v>
      </c>
      <c r="M129" s="48">
        <f t="shared" si="24"/>
        <v>90.71007508933211</v>
      </c>
    </row>
    <row r="130" spans="1:13" s="54" customFormat="1" ht="36">
      <c r="A130" s="112"/>
      <c r="B130" s="83"/>
      <c r="C130" s="86" t="s">
        <v>101</v>
      </c>
      <c r="D130" s="98" t="s">
        <v>83</v>
      </c>
      <c r="E130" s="80">
        <v>18700</v>
      </c>
      <c r="F130" s="80">
        <v>17862</v>
      </c>
      <c r="G130" s="80">
        <f>(F130-L130)</f>
        <v>17862</v>
      </c>
      <c r="H130" s="80"/>
      <c r="I130" s="80"/>
      <c r="J130" s="80"/>
      <c r="K130" s="80"/>
      <c r="L130" s="80"/>
      <c r="M130" s="84">
        <f t="shared" si="24"/>
        <v>95.5187165775401</v>
      </c>
    </row>
    <row r="131" spans="1:13" s="54" customFormat="1" ht="24">
      <c r="A131" s="112"/>
      <c r="B131" s="83"/>
      <c r="C131" s="86" t="s">
        <v>23</v>
      </c>
      <c r="D131" s="98" t="s">
        <v>24</v>
      </c>
      <c r="E131" s="80">
        <v>31000</v>
      </c>
      <c r="F131" s="80">
        <v>30720</v>
      </c>
      <c r="G131" s="80">
        <f aca="true" t="shared" si="37" ref="G131:G138">(F131-L131)</f>
        <v>30720</v>
      </c>
      <c r="H131" s="80">
        <v>30720</v>
      </c>
      <c r="I131" s="80"/>
      <c r="J131" s="80"/>
      <c r="K131" s="80"/>
      <c r="L131" s="80"/>
      <c r="M131" s="48">
        <f t="shared" si="24"/>
        <v>99.09677419354838</v>
      </c>
    </row>
    <row r="132" spans="1:13" s="54" customFormat="1" ht="24">
      <c r="A132" s="112"/>
      <c r="B132" s="83"/>
      <c r="C132" s="86" t="s">
        <v>33</v>
      </c>
      <c r="D132" s="98" t="s">
        <v>34</v>
      </c>
      <c r="E132" s="80">
        <v>126368</v>
      </c>
      <c r="F132" s="80">
        <v>112589</v>
      </c>
      <c r="G132" s="80">
        <f t="shared" si="37"/>
        <v>112589</v>
      </c>
      <c r="H132" s="80"/>
      <c r="I132" s="80"/>
      <c r="J132" s="80"/>
      <c r="K132" s="80"/>
      <c r="L132" s="80"/>
      <c r="M132" s="48">
        <f t="shared" si="24"/>
        <v>89.09613193213471</v>
      </c>
    </row>
    <row r="133" spans="1:13" s="54" customFormat="1" ht="12.75" customHeight="1">
      <c r="A133" s="112"/>
      <c r="B133" s="85"/>
      <c r="C133" s="86" t="s">
        <v>47</v>
      </c>
      <c r="D133" s="98" t="s">
        <v>48</v>
      </c>
      <c r="E133" s="80">
        <v>7500</v>
      </c>
      <c r="F133" s="80">
        <v>7410</v>
      </c>
      <c r="G133" s="80">
        <f t="shared" si="37"/>
        <v>7410</v>
      </c>
      <c r="H133" s="80"/>
      <c r="I133" s="80"/>
      <c r="J133" s="80"/>
      <c r="K133" s="80"/>
      <c r="L133" s="80"/>
      <c r="M133" s="48">
        <f t="shared" si="24"/>
        <v>98.8</v>
      </c>
    </row>
    <row r="134" spans="1:13" s="54" customFormat="1" ht="12.75" customHeight="1">
      <c r="A134" s="117"/>
      <c r="B134" s="85"/>
      <c r="C134" s="86" t="s">
        <v>40</v>
      </c>
      <c r="D134" s="98" t="s">
        <v>41</v>
      </c>
      <c r="E134" s="80">
        <v>264626</v>
      </c>
      <c r="F134" s="80">
        <v>261818</v>
      </c>
      <c r="G134" s="80">
        <f t="shared" si="37"/>
        <v>261818</v>
      </c>
      <c r="H134" s="80"/>
      <c r="I134" s="80"/>
      <c r="J134" s="80"/>
      <c r="K134" s="80"/>
      <c r="L134" s="80"/>
      <c r="M134" s="48">
        <f t="shared" si="24"/>
        <v>98.9388797774973</v>
      </c>
    </row>
    <row r="135" spans="1:13" s="54" customFormat="1" ht="12.75" customHeight="1">
      <c r="A135" s="117"/>
      <c r="B135" s="85"/>
      <c r="C135" s="86" t="s">
        <v>25</v>
      </c>
      <c r="D135" s="98" t="s">
        <v>26</v>
      </c>
      <c r="E135" s="80">
        <v>11000</v>
      </c>
      <c r="F135" s="80">
        <v>7016</v>
      </c>
      <c r="G135" s="80">
        <f t="shared" si="37"/>
        <v>7016</v>
      </c>
      <c r="H135" s="80"/>
      <c r="I135" s="80"/>
      <c r="J135" s="80"/>
      <c r="K135" s="80"/>
      <c r="L135" s="80"/>
      <c r="M135" s="84">
        <f t="shared" si="24"/>
        <v>63.78181818181818</v>
      </c>
    </row>
    <row r="136" spans="1:13" s="54" customFormat="1" ht="12.75" customHeight="1">
      <c r="A136" s="117"/>
      <c r="B136" s="85"/>
      <c r="C136" s="86" t="s">
        <v>49</v>
      </c>
      <c r="D136" s="98" t="s">
        <v>50</v>
      </c>
      <c r="E136" s="80">
        <v>13000</v>
      </c>
      <c r="F136" s="80">
        <v>12385</v>
      </c>
      <c r="G136" s="80">
        <f t="shared" si="37"/>
        <v>12385</v>
      </c>
      <c r="H136" s="80"/>
      <c r="I136" s="80"/>
      <c r="J136" s="80"/>
      <c r="K136" s="80"/>
      <c r="L136" s="80"/>
      <c r="M136" s="48">
        <f t="shared" si="24"/>
        <v>95.26923076923077</v>
      </c>
    </row>
    <row r="137" spans="1:13" s="54" customFormat="1" ht="24">
      <c r="A137" s="117"/>
      <c r="B137" s="85"/>
      <c r="C137" s="145" t="s">
        <v>42</v>
      </c>
      <c r="D137" s="98" t="s">
        <v>43</v>
      </c>
      <c r="E137" s="80">
        <v>1120000</v>
      </c>
      <c r="F137" s="80">
        <v>991146</v>
      </c>
      <c r="G137" s="80">
        <f t="shared" si="37"/>
        <v>0</v>
      </c>
      <c r="H137" s="80"/>
      <c r="I137" s="80"/>
      <c r="J137" s="80"/>
      <c r="K137" s="80"/>
      <c r="L137" s="80">
        <v>991146</v>
      </c>
      <c r="M137" s="84">
        <f t="shared" si="24"/>
        <v>88.49517857142857</v>
      </c>
    </row>
    <row r="138" spans="1:13" s="54" customFormat="1" ht="36">
      <c r="A138" s="112"/>
      <c r="B138" s="83"/>
      <c r="C138" s="145" t="s">
        <v>53</v>
      </c>
      <c r="D138" s="52" t="s">
        <v>54</v>
      </c>
      <c r="E138" s="80">
        <v>36000</v>
      </c>
      <c r="F138" s="80">
        <v>35990</v>
      </c>
      <c r="G138" s="80">
        <f t="shared" si="37"/>
        <v>0</v>
      </c>
      <c r="H138" s="80"/>
      <c r="I138" s="80"/>
      <c r="J138" s="80"/>
      <c r="K138" s="80"/>
      <c r="L138" s="80">
        <v>35990</v>
      </c>
      <c r="M138" s="48">
        <f t="shared" si="24"/>
        <v>99.97222222222221</v>
      </c>
    </row>
    <row r="139" spans="1:13" ht="14.25">
      <c r="A139" s="112"/>
      <c r="B139" s="65">
        <v>75414</v>
      </c>
      <c r="C139" s="66"/>
      <c r="D139" s="146" t="s">
        <v>102</v>
      </c>
      <c r="E139" s="47">
        <f>SUM(E140:E142)</f>
        <v>6000</v>
      </c>
      <c r="F139" s="47">
        <f aca="true" t="shared" si="38" ref="F139:L139">SUM(F140:F142)</f>
        <v>2697</v>
      </c>
      <c r="G139" s="47">
        <f t="shared" si="38"/>
        <v>2697</v>
      </c>
      <c r="H139" s="47">
        <f t="shared" si="38"/>
        <v>0</v>
      </c>
      <c r="I139" s="47">
        <f t="shared" si="38"/>
        <v>0</v>
      </c>
      <c r="J139" s="47">
        <f t="shared" si="38"/>
        <v>0</v>
      </c>
      <c r="K139" s="47">
        <f t="shared" si="38"/>
        <v>0</v>
      </c>
      <c r="L139" s="47">
        <f t="shared" si="38"/>
        <v>0</v>
      </c>
      <c r="M139" s="48">
        <f t="shared" si="24"/>
        <v>44.95</v>
      </c>
    </row>
    <row r="140" spans="1:13" s="54" customFormat="1" ht="24">
      <c r="A140" s="112"/>
      <c r="B140" s="85"/>
      <c r="C140" s="86" t="s">
        <v>33</v>
      </c>
      <c r="D140" s="98" t="s">
        <v>34</v>
      </c>
      <c r="E140" s="80">
        <v>4000</v>
      </c>
      <c r="F140" s="80">
        <v>2118</v>
      </c>
      <c r="G140" s="80">
        <f>(F140-L140)</f>
        <v>2118</v>
      </c>
      <c r="H140" s="80"/>
      <c r="I140" s="80"/>
      <c r="J140" s="80"/>
      <c r="K140" s="80"/>
      <c r="L140" s="80"/>
      <c r="M140" s="48">
        <f t="shared" si="24"/>
        <v>52.949999999999996</v>
      </c>
    </row>
    <row r="141" spans="1:13" s="54" customFormat="1" ht="12.75" customHeight="1">
      <c r="A141" s="112"/>
      <c r="B141" s="85"/>
      <c r="C141" s="86" t="s">
        <v>47</v>
      </c>
      <c r="D141" s="98" t="s">
        <v>48</v>
      </c>
      <c r="E141" s="80">
        <v>1000</v>
      </c>
      <c r="F141" s="80">
        <v>579</v>
      </c>
      <c r="G141" s="80">
        <f>(F141-L141)</f>
        <v>579</v>
      </c>
      <c r="H141" s="80"/>
      <c r="I141" s="80"/>
      <c r="J141" s="80"/>
      <c r="K141" s="80"/>
      <c r="L141" s="80"/>
      <c r="M141" s="48">
        <f t="shared" si="24"/>
        <v>57.9</v>
      </c>
    </row>
    <row r="142" spans="1:13" s="54" customFormat="1" ht="12.75" customHeight="1">
      <c r="A142" s="112"/>
      <c r="B142" s="70"/>
      <c r="C142" s="86" t="s">
        <v>40</v>
      </c>
      <c r="D142" s="98" t="s">
        <v>41</v>
      </c>
      <c r="E142" s="80">
        <v>1000</v>
      </c>
      <c r="F142" s="80">
        <v>0</v>
      </c>
      <c r="G142" s="80">
        <f>(F142-L142)</f>
        <v>0</v>
      </c>
      <c r="H142" s="80"/>
      <c r="I142" s="80"/>
      <c r="J142" s="80"/>
      <c r="K142" s="80"/>
      <c r="L142" s="80"/>
      <c r="M142" s="48">
        <f t="shared" si="24"/>
        <v>0</v>
      </c>
    </row>
    <row r="143" spans="1:13" ht="14.25">
      <c r="A143" s="112"/>
      <c r="B143" s="97">
        <v>75416</v>
      </c>
      <c r="C143" s="66"/>
      <c r="D143" s="46" t="s">
        <v>103</v>
      </c>
      <c r="E143" s="75">
        <f>SUM(E144:E154)</f>
        <v>509920</v>
      </c>
      <c r="F143" s="75">
        <f aca="true" t="shared" si="39" ref="F143:L143">SUM(F144:F154)</f>
        <v>502384</v>
      </c>
      <c r="G143" s="75">
        <f t="shared" si="39"/>
        <v>427384</v>
      </c>
      <c r="H143" s="75">
        <f t="shared" si="39"/>
        <v>345734</v>
      </c>
      <c r="I143" s="75">
        <f t="shared" si="39"/>
        <v>0</v>
      </c>
      <c r="J143" s="75">
        <f t="shared" si="39"/>
        <v>0</v>
      </c>
      <c r="K143" s="75">
        <f t="shared" si="39"/>
        <v>0</v>
      </c>
      <c r="L143" s="75">
        <f t="shared" si="39"/>
        <v>75000</v>
      </c>
      <c r="M143" s="48">
        <f t="shared" si="24"/>
        <v>98.52212111703797</v>
      </c>
    </row>
    <row r="144" spans="1:13" s="54" customFormat="1" ht="24">
      <c r="A144" s="112"/>
      <c r="B144" s="83"/>
      <c r="C144" s="86" t="s">
        <v>67</v>
      </c>
      <c r="D144" s="98" t="s">
        <v>68</v>
      </c>
      <c r="E144" s="80">
        <v>267314</v>
      </c>
      <c r="F144" s="80">
        <v>267010</v>
      </c>
      <c r="G144" s="80">
        <f>(F144-L144)</f>
        <v>267010</v>
      </c>
      <c r="H144" s="80">
        <v>267010</v>
      </c>
      <c r="I144" s="80"/>
      <c r="J144" s="80"/>
      <c r="K144" s="80"/>
      <c r="L144" s="80"/>
      <c r="M144" s="48">
        <f t="shared" si="24"/>
        <v>99.88627606485258</v>
      </c>
    </row>
    <row r="145" spans="1:13" s="54" customFormat="1" ht="24">
      <c r="A145" s="112"/>
      <c r="B145" s="83"/>
      <c r="C145" s="86" t="s">
        <v>69</v>
      </c>
      <c r="D145" s="98" t="s">
        <v>70</v>
      </c>
      <c r="E145" s="80">
        <v>18489</v>
      </c>
      <c r="F145" s="80">
        <v>18446</v>
      </c>
      <c r="G145" s="80">
        <f aca="true" t="shared" si="40" ref="G145:G154">(F145-L145)</f>
        <v>18446</v>
      </c>
      <c r="H145" s="80">
        <v>18446</v>
      </c>
      <c r="I145" s="80"/>
      <c r="J145" s="80"/>
      <c r="K145" s="80"/>
      <c r="L145" s="80"/>
      <c r="M145" s="48">
        <f t="shared" si="24"/>
        <v>99.76742928227594</v>
      </c>
    </row>
    <row r="146" spans="1:13" s="54" customFormat="1" ht="24">
      <c r="A146" s="112"/>
      <c r="B146" s="83"/>
      <c r="C146" s="86" t="s">
        <v>58</v>
      </c>
      <c r="D146" s="98" t="s">
        <v>59</v>
      </c>
      <c r="E146" s="80">
        <v>53755</v>
      </c>
      <c r="F146" s="80">
        <v>53409</v>
      </c>
      <c r="G146" s="80">
        <f t="shared" si="40"/>
        <v>53409</v>
      </c>
      <c r="H146" s="80">
        <v>53409</v>
      </c>
      <c r="I146" s="80"/>
      <c r="J146" s="80"/>
      <c r="K146" s="80"/>
      <c r="L146" s="80"/>
      <c r="M146" s="48">
        <f t="shared" si="24"/>
        <v>99.35633894521439</v>
      </c>
    </row>
    <row r="147" spans="1:13" s="54" customFormat="1" ht="12.75" customHeight="1">
      <c r="A147" s="112"/>
      <c r="B147" s="83"/>
      <c r="C147" s="86" t="s">
        <v>71</v>
      </c>
      <c r="D147" s="98" t="s">
        <v>72</v>
      </c>
      <c r="E147" s="80">
        <v>6912</v>
      </c>
      <c r="F147" s="80">
        <v>6869</v>
      </c>
      <c r="G147" s="80">
        <f t="shared" si="40"/>
        <v>6869</v>
      </c>
      <c r="H147" s="80">
        <v>6869</v>
      </c>
      <c r="I147" s="80"/>
      <c r="J147" s="80"/>
      <c r="K147" s="80"/>
      <c r="L147" s="80"/>
      <c r="M147" s="48">
        <f t="shared" si="24"/>
        <v>99.37789351851852</v>
      </c>
    </row>
    <row r="148" spans="1:13" s="54" customFormat="1" ht="24">
      <c r="A148" s="112"/>
      <c r="B148" s="83"/>
      <c r="C148" s="86" t="s">
        <v>33</v>
      </c>
      <c r="D148" s="98" t="s">
        <v>34</v>
      </c>
      <c r="E148" s="80">
        <v>57090</v>
      </c>
      <c r="F148" s="80">
        <v>55007</v>
      </c>
      <c r="G148" s="80">
        <f t="shared" si="40"/>
        <v>55007</v>
      </c>
      <c r="H148" s="80"/>
      <c r="I148" s="80"/>
      <c r="J148" s="80"/>
      <c r="K148" s="80"/>
      <c r="L148" s="80"/>
      <c r="M148" s="48">
        <f t="shared" si="24"/>
        <v>96.35137502189525</v>
      </c>
    </row>
    <row r="149" spans="1:13" s="54" customFormat="1" ht="12.75" customHeight="1">
      <c r="A149" s="112"/>
      <c r="B149" s="83"/>
      <c r="C149" s="86" t="s">
        <v>40</v>
      </c>
      <c r="D149" s="98" t="s">
        <v>41</v>
      </c>
      <c r="E149" s="80">
        <v>9000</v>
      </c>
      <c r="F149" s="80">
        <v>6600</v>
      </c>
      <c r="G149" s="80">
        <f t="shared" si="40"/>
        <v>6600</v>
      </c>
      <c r="H149" s="80"/>
      <c r="I149" s="80"/>
      <c r="J149" s="80"/>
      <c r="K149" s="80"/>
      <c r="L149" s="80"/>
      <c r="M149" s="48">
        <f t="shared" si="24"/>
        <v>73.33333333333333</v>
      </c>
    </row>
    <row r="150" spans="1:13" s="54" customFormat="1" ht="12.75" customHeight="1">
      <c r="A150" s="113"/>
      <c r="B150" s="73"/>
      <c r="C150" s="86" t="s">
        <v>25</v>
      </c>
      <c r="D150" s="98" t="s">
        <v>26</v>
      </c>
      <c r="E150" s="80">
        <v>10360</v>
      </c>
      <c r="F150" s="80">
        <v>8104</v>
      </c>
      <c r="G150" s="80">
        <f t="shared" si="40"/>
        <v>8104</v>
      </c>
      <c r="H150" s="80"/>
      <c r="I150" s="80"/>
      <c r="J150" s="80"/>
      <c r="K150" s="80"/>
      <c r="L150" s="80"/>
      <c r="M150" s="48">
        <f t="shared" si="24"/>
        <v>78.22393822393823</v>
      </c>
    </row>
    <row r="151" spans="1:13" s="54" customFormat="1" ht="12.75" customHeight="1">
      <c r="A151" s="112"/>
      <c r="B151" s="83"/>
      <c r="C151" s="86" t="s">
        <v>78</v>
      </c>
      <c r="D151" s="98" t="s">
        <v>79</v>
      </c>
      <c r="E151" s="80">
        <v>2000</v>
      </c>
      <c r="F151" s="80">
        <v>1976</v>
      </c>
      <c r="G151" s="80">
        <f t="shared" si="40"/>
        <v>1976</v>
      </c>
      <c r="H151" s="80"/>
      <c r="I151" s="80"/>
      <c r="J151" s="80"/>
      <c r="K151" s="80"/>
      <c r="L151" s="80"/>
      <c r="M151" s="84">
        <f t="shared" si="24"/>
        <v>98.8</v>
      </c>
    </row>
    <row r="152" spans="1:13" s="54" customFormat="1" ht="12.75" customHeight="1">
      <c r="A152" s="112"/>
      <c r="B152" s="83"/>
      <c r="C152" s="86" t="s">
        <v>49</v>
      </c>
      <c r="D152" s="98" t="s">
        <v>50</v>
      </c>
      <c r="E152" s="80">
        <v>4000</v>
      </c>
      <c r="F152" s="80">
        <v>3975</v>
      </c>
      <c r="G152" s="80">
        <f t="shared" si="40"/>
        <v>3975</v>
      </c>
      <c r="H152" s="80"/>
      <c r="I152" s="80"/>
      <c r="J152" s="80"/>
      <c r="K152" s="80"/>
      <c r="L152" s="80"/>
      <c r="M152" s="48">
        <f t="shared" si="24"/>
        <v>99.375</v>
      </c>
    </row>
    <row r="153" spans="1:13" s="54" customFormat="1" ht="36">
      <c r="A153" s="112"/>
      <c r="B153" s="85"/>
      <c r="C153" s="86" t="s">
        <v>73</v>
      </c>
      <c r="D153" s="98" t="s">
        <v>74</v>
      </c>
      <c r="E153" s="80">
        <v>6000</v>
      </c>
      <c r="F153" s="80">
        <v>5988</v>
      </c>
      <c r="G153" s="80">
        <f t="shared" si="40"/>
        <v>5988</v>
      </c>
      <c r="H153" s="80"/>
      <c r="I153" s="80"/>
      <c r="J153" s="80"/>
      <c r="K153" s="80"/>
      <c r="L153" s="80"/>
      <c r="M153" s="48">
        <f aca="true" t="shared" si="41" ref="M153:M215">F153/E153*100</f>
        <v>99.8</v>
      </c>
    </row>
    <row r="154" spans="1:13" s="54" customFormat="1" ht="36">
      <c r="A154" s="112"/>
      <c r="B154" s="70"/>
      <c r="C154" s="86" t="s">
        <v>53</v>
      </c>
      <c r="D154" s="98" t="s">
        <v>54</v>
      </c>
      <c r="E154" s="80">
        <v>75000</v>
      </c>
      <c r="F154" s="80">
        <v>75000</v>
      </c>
      <c r="G154" s="80">
        <f t="shared" si="40"/>
        <v>0</v>
      </c>
      <c r="H154" s="80"/>
      <c r="I154" s="80"/>
      <c r="J154" s="80"/>
      <c r="K154" s="80"/>
      <c r="L154" s="80">
        <v>75000</v>
      </c>
      <c r="M154" s="48">
        <f t="shared" si="41"/>
        <v>100</v>
      </c>
    </row>
    <row r="155" spans="1:13" s="132" customFormat="1" ht="14.25">
      <c r="A155" s="112"/>
      <c r="B155" s="147">
        <v>75495</v>
      </c>
      <c r="C155" s="129"/>
      <c r="D155" s="130" t="s">
        <v>32</v>
      </c>
      <c r="E155" s="131">
        <f>SUM(E156)</f>
        <v>2100</v>
      </c>
      <c r="F155" s="131">
        <f aca="true" t="shared" si="42" ref="F155:L155">SUM(F156)</f>
        <v>943</v>
      </c>
      <c r="G155" s="131">
        <f t="shared" si="42"/>
        <v>943</v>
      </c>
      <c r="H155" s="131">
        <f t="shared" si="42"/>
        <v>0</v>
      </c>
      <c r="I155" s="131">
        <f t="shared" si="42"/>
        <v>0</v>
      </c>
      <c r="J155" s="131">
        <f t="shared" si="42"/>
        <v>0</v>
      </c>
      <c r="K155" s="131">
        <f t="shared" si="42"/>
        <v>0</v>
      </c>
      <c r="L155" s="131">
        <f t="shared" si="42"/>
        <v>0</v>
      </c>
      <c r="M155" s="48">
        <f t="shared" si="41"/>
        <v>44.904761904761905</v>
      </c>
    </row>
    <row r="156" spans="1:13" s="81" customFormat="1" ht="12.75" customHeight="1">
      <c r="A156" s="113"/>
      <c r="B156" s="148"/>
      <c r="C156" s="149" t="s">
        <v>47</v>
      </c>
      <c r="D156" s="105" t="s">
        <v>48</v>
      </c>
      <c r="E156" s="79">
        <v>2100</v>
      </c>
      <c r="F156" s="79">
        <v>943</v>
      </c>
      <c r="G156" s="80">
        <f>(F156-L156)</f>
        <v>943</v>
      </c>
      <c r="H156" s="79"/>
      <c r="I156" s="79"/>
      <c r="J156" s="79"/>
      <c r="K156" s="79"/>
      <c r="L156" s="79"/>
      <c r="M156" s="48">
        <f t="shared" si="41"/>
        <v>44.904761904761905</v>
      </c>
    </row>
    <row r="157" spans="1:13" ht="90">
      <c r="A157" s="59">
        <v>756</v>
      </c>
      <c r="B157" s="107"/>
      <c r="C157" s="150"/>
      <c r="D157" s="151" t="s">
        <v>104</v>
      </c>
      <c r="E157" s="102">
        <f>SUM(E158)</f>
        <v>60000</v>
      </c>
      <c r="F157" s="102">
        <f aca="true" t="shared" si="43" ref="F157:L157">SUM(F158)</f>
        <v>52388</v>
      </c>
      <c r="G157" s="102">
        <f t="shared" si="43"/>
        <v>52388</v>
      </c>
      <c r="H157" s="102">
        <f t="shared" si="43"/>
        <v>21395</v>
      </c>
      <c r="I157" s="102">
        <f t="shared" si="43"/>
        <v>0</v>
      </c>
      <c r="J157" s="102">
        <f t="shared" si="43"/>
        <v>0</v>
      </c>
      <c r="K157" s="102">
        <f t="shared" si="43"/>
        <v>0</v>
      </c>
      <c r="L157" s="102">
        <f t="shared" si="43"/>
        <v>0</v>
      </c>
      <c r="M157" s="103">
        <f t="shared" si="41"/>
        <v>87.31333333333333</v>
      </c>
    </row>
    <row r="158" spans="1:13" s="132" customFormat="1" ht="57">
      <c r="A158" s="152"/>
      <c r="B158" s="147">
        <v>75647</v>
      </c>
      <c r="C158" s="129"/>
      <c r="D158" s="130" t="s">
        <v>105</v>
      </c>
      <c r="E158" s="131">
        <f>SUM(E159:E160)</f>
        <v>60000</v>
      </c>
      <c r="F158" s="131">
        <f>SUM(F159:F160)</f>
        <v>52388</v>
      </c>
      <c r="G158" s="131">
        <f>F158-L158</f>
        <v>52388</v>
      </c>
      <c r="H158" s="131">
        <f>SUM(H159:H160)</f>
        <v>21395</v>
      </c>
      <c r="I158" s="131">
        <f>SUM(I159:I160)</f>
        <v>0</v>
      </c>
      <c r="J158" s="131">
        <f>SUM(J159:J160)</f>
        <v>0</v>
      </c>
      <c r="K158" s="131">
        <f>SUM(K159:K160)</f>
        <v>0</v>
      </c>
      <c r="L158" s="131">
        <f>SUM(L159:L160)</f>
        <v>0</v>
      </c>
      <c r="M158" s="48">
        <f t="shared" si="41"/>
        <v>87.31333333333333</v>
      </c>
    </row>
    <row r="159" spans="1:13" s="81" customFormat="1" ht="24">
      <c r="A159" s="153"/>
      <c r="B159" s="154"/>
      <c r="C159" s="149" t="s">
        <v>106</v>
      </c>
      <c r="D159" s="105" t="s">
        <v>107</v>
      </c>
      <c r="E159" s="79">
        <v>28000</v>
      </c>
      <c r="F159" s="79">
        <v>21395</v>
      </c>
      <c r="G159" s="79">
        <f>(F159-L159)</f>
        <v>21395</v>
      </c>
      <c r="H159" s="79">
        <v>21395</v>
      </c>
      <c r="I159" s="79"/>
      <c r="J159" s="79"/>
      <c r="K159" s="79"/>
      <c r="L159" s="79"/>
      <c r="M159" s="48">
        <f t="shared" si="41"/>
        <v>76.41071428571429</v>
      </c>
    </row>
    <row r="160" spans="1:13" s="81" customFormat="1" ht="12.75">
      <c r="A160" s="155"/>
      <c r="B160" s="148"/>
      <c r="C160" s="149" t="s">
        <v>25</v>
      </c>
      <c r="D160" s="105" t="s">
        <v>26</v>
      </c>
      <c r="E160" s="79">
        <v>32000</v>
      </c>
      <c r="F160" s="79">
        <v>30993</v>
      </c>
      <c r="G160" s="79">
        <f>(F160-L160)</f>
        <v>30993</v>
      </c>
      <c r="H160" s="79"/>
      <c r="I160" s="79"/>
      <c r="J160" s="79"/>
      <c r="K160" s="79"/>
      <c r="L160" s="79"/>
      <c r="M160" s="48">
        <f t="shared" si="41"/>
        <v>96.85312499999999</v>
      </c>
    </row>
    <row r="161" spans="1:13" ht="30">
      <c r="A161" s="59">
        <v>757</v>
      </c>
      <c r="B161" s="107"/>
      <c r="C161" s="150"/>
      <c r="D161" s="101" t="s">
        <v>108</v>
      </c>
      <c r="E161" s="102">
        <f>SUM(E162)</f>
        <v>15351</v>
      </c>
      <c r="F161" s="102">
        <f aca="true" t="shared" si="44" ref="F161:L161">SUM(F162)</f>
        <v>0</v>
      </c>
      <c r="G161" s="102">
        <f t="shared" si="44"/>
        <v>0</v>
      </c>
      <c r="H161" s="102">
        <f t="shared" si="44"/>
        <v>0</v>
      </c>
      <c r="I161" s="102">
        <f t="shared" si="44"/>
        <v>0</v>
      </c>
      <c r="J161" s="102">
        <f t="shared" si="44"/>
        <v>0</v>
      </c>
      <c r="K161" s="102">
        <f t="shared" si="44"/>
        <v>0</v>
      </c>
      <c r="L161" s="102">
        <f t="shared" si="44"/>
        <v>0</v>
      </c>
      <c r="M161" s="103">
        <f t="shared" si="41"/>
        <v>0</v>
      </c>
    </row>
    <row r="162" spans="1:13" ht="51">
      <c r="A162" s="95"/>
      <c r="B162" s="89">
        <v>75702</v>
      </c>
      <c r="C162" s="89"/>
      <c r="D162" s="146" t="s">
        <v>109</v>
      </c>
      <c r="E162" s="47">
        <f>SUM(E163)</f>
        <v>15351</v>
      </c>
      <c r="F162" s="47">
        <f>SUM(F163)</f>
        <v>0</v>
      </c>
      <c r="G162" s="47">
        <f>F162-L162</f>
        <v>0</v>
      </c>
      <c r="H162" s="47">
        <f>SUM(H163)</f>
        <v>0</v>
      </c>
      <c r="I162" s="47">
        <f>SUM(I163)</f>
        <v>0</v>
      </c>
      <c r="J162" s="47">
        <f>SUM(J163)</f>
        <v>0</v>
      </c>
      <c r="K162" s="47">
        <f>SUM(K163)</f>
        <v>0</v>
      </c>
      <c r="L162" s="47">
        <f>SUM(L163)</f>
        <v>0</v>
      </c>
      <c r="M162" s="48">
        <f t="shared" si="41"/>
        <v>0</v>
      </c>
    </row>
    <row r="163" spans="1:13" s="54" customFormat="1" ht="60">
      <c r="A163" s="99"/>
      <c r="B163" s="73"/>
      <c r="C163" s="86" t="s">
        <v>110</v>
      </c>
      <c r="D163" s="98" t="s">
        <v>111</v>
      </c>
      <c r="E163" s="80">
        <v>15351</v>
      </c>
      <c r="F163" s="80">
        <v>0</v>
      </c>
      <c r="G163" s="80">
        <f>F163-L163</f>
        <v>0</v>
      </c>
      <c r="H163" s="80"/>
      <c r="I163" s="80"/>
      <c r="J163" s="80"/>
      <c r="K163" s="80"/>
      <c r="L163" s="80"/>
      <c r="M163" s="84">
        <f t="shared" si="41"/>
        <v>0</v>
      </c>
    </row>
    <row r="164" spans="1:13" ht="30">
      <c r="A164" s="59">
        <v>758</v>
      </c>
      <c r="B164" s="107"/>
      <c r="C164" s="150"/>
      <c r="D164" s="101" t="s">
        <v>112</v>
      </c>
      <c r="E164" s="102">
        <f>SUM(E165+E167)</f>
        <v>617795</v>
      </c>
      <c r="F164" s="102">
        <f aca="true" t="shared" si="45" ref="F164:L164">SUM(F165+F167)</f>
        <v>609481</v>
      </c>
      <c r="G164" s="102">
        <f t="shared" si="45"/>
        <v>609481</v>
      </c>
      <c r="H164" s="102">
        <f t="shared" si="45"/>
        <v>0</v>
      </c>
      <c r="I164" s="102">
        <f t="shared" si="45"/>
        <v>0</v>
      </c>
      <c r="J164" s="102">
        <f t="shared" si="45"/>
        <v>0</v>
      </c>
      <c r="K164" s="102">
        <f t="shared" si="45"/>
        <v>0</v>
      </c>
      <c r="L164" s="102">
        <f t="shared" si="45"/>
        <v>0</v>
      </c>
      <c r="M164" s="103">
        <f t="shared" si="41"/>
        <v>98.65424614961273</v>
      </c>
    </row>
    <row r="165" spans="1:13" ht="28.5">
      <c r="A165" s="64"/>
      <c r="B165" s="65">
        <v>75818</v>
      </c>
      <c r="C165" s="89"/>
      <c r="D165" s="46" t="s">
        <v>113</v>
      </c>
      <c r="E165" s="47">
        <f>SUM(E166)</f>
        <v>8314</v>
      </c>
      <c r="F165" s="47">
        <f>SUM(F166)</f>
        <v>0</v>
      </c>
      <c r="G165" s="47">
        <f>F165-L165</f>
        <v>0</v>
      </c>
      <c r="H165" s="47">
        <f>SUM(H166)</f>
        <v>0</v>
      </c>
      <c r="I165" s="47">
        <f>SUM(I166)</f>
        <v>0</v>
      </c>
      <c r="J165" s="47">
        <f>SUM(J166)</f>
        <v>0</v>
      </c>
      <c r="K165" s="47">
        <f>SUM(K166)</f>
        <v>0</v>
      </c>
      <c r="L165" s="47">
        <f>SUM(L166)</f>
        <v>0</v>
      </c>
      <c r="M165" s="48">
        <f t="shared" si="41"/>
        <v>0</v>
      </c>
    </row>
    <row r="166" spans="1:13" s="54" customFormat="1" ht="15.75" customHeight="1">
      <c r="A166" s="69"/>
      <c r="B166" s="70"/>
      <c r="C166" s="86" t="s">
        <v>114</v>
      </c>
      <c r="D166" s="98" t="s">
        <v>115</v>
      </c>
      <c r="E166" s="80">
        <v>8314</v>
      </c>
      <c r="F166" s="80">
        <v>0</v>
      </c>
      <c r="G166" s="80">
        <f>F166-L166</f>
        <v>0</v>
      </c>
      <c r="H166" s="80"/>
      <c r="I166" s="80"/>
      <c r="J166" s="80"/>
      <c r="K166" s="80"/>
      <c r="L166" s="80"/>
      <c r="M166" s="48">
        <f t="shared" si="41"/>
        <v>0</v>
      </c>
    </row>
    <row r="167" spans="1:13" s="132" customFormat="1" ht="42.75">
      <c r="A167" s="69"/>
      <c r="B167" s="147">
        <v>75831</v>
      </c>
      <c r="C167" s="129"/>
      <c r="D167" s="130" t="s">
        <v>116</v>
      </c>
      <c r="E167" s="131">
        <f>SUM(E168)</f>
        <v>609481</v>
      </c>
      <c r="F167" s="131">
        <f aca="true" t="shared" si="46" ref="F167:L167">SUM(F168)</f>
        <v>609481</v>
      </c>
      <c r="G167" s="131">
        <f t="shared" si="46"/>
        <v>609481</v>
      </c>
      <c r="H167" s="131">
        <f t="shared" si="46"/>
        <v>0</v>
      </c>
      <c r="I167" s="131">
        <f t="shared" si="46"/>
        <v>0</v>
      </c>
      <c r="J167" s="131">
        <f t="shared" si="46"/>
        <v>0</v>
      </c>
      <c r="K167" s="131">
        <f t="shared" si="46"/>
        <v>0</v>
      </c>
      <c r="L167" s="131">
        <f t="shared" si="46"/>
        <v>0</v>
      </c>
      <c r="M167" s="48">
        <f t="shared" si="41"/>
        <v>100</v>
      </c>
    </row>
    <row r="168" spans="1:13" s="81" customFormat="1" ht="36">
      <c r="A168" s="72"/>
      <c r="B168" s="148"/>
      <c r="C168" s="149" t="s">
        <v>117</v>
      </c>
      <c r="D168" s="105" t="s">
        <v>118</v>
      </c>
      <c r="E168" s="79">
        <v>609481</v>
      </c>
      <c r="F168" s="79">
        <v>609481</v>
      </c>
      <c r="G168" s="79">
        <f>(F168-L168)</f>
        <v>609481</v>
      </c>
      <c r="H168" s="79"/>
      <c r="I168" s="79"/>
      <c r="J168" s="79"/>
      <c r="K168" s="79"/>
      <c r="L168" s="79"/>
      <c r="M168" s="48">
        <f t="shared" si="41"/>
        <v>100</v>
      </c>
    </row>
    <row r="169" spans="1:13" ht="30">
      <c r="A169" s="59">
        <v>801</v>
      </c>
      <c r="B169" s="107"/>
      <c r="C169" s="107"/>
      <c r="D169" s="40" t="s">
        <v>119</v>
      </c>
      <c r="E169" s="156">
        <f>SUM(E170+E199+E202+E219+E221+E238+E240+E190+E236)</f>
        <v>23662763</v>
      </c>
      <c r="F169" s="156">
        <f aca="true" t="shared" si="47" ref="F169:L169">SUM(F170+F199+F202+F219+F221+F238+F240+F190+F236)</f>
        <v>22484890</v>
      </c>
      <c r="G169" s="156">
        <f t="shared" si="47"/>
        <v>21089799</v>
      </c>
      <c r="H169" s="156">
        <f t="shared" si="47"/>
        <v>13106991</v>
      </c>
      <c r="I169" s="156">
        <f t="shared" si="47"/>
        <v>3102500</v>
      </c>
      <c r="J169" s="156">
        <f t="shared" si="47"/>
        <v>0</v>
      </c>
      <c r="K169" s="156">
        <f t="shared" si="47"/>
        <v>0</v>
      </c>
      <c r="L169" s="156">
        <f t="shared" si="47"/>
        <v>1395091</v>
      </c>
      <c r="M169" s="157">
        <f t="shared" si="41"/>
        <v>95.02225078280165</v>
      </c>
    </row>
    <row r="170" spans="1:13" ht="14.25" customHeight="1">
      <c r="A170" s="158"/>
      <c r="B170" s="97">
        <v>80101</v>
      </c>
      <c r="C170" s="89"/>
      <c r="D170" s="46" t="s">
        <v>120</v>
      </c>
      <c r="E170" s="47">
        <f>SUM(E171:E189)</f>
        <v>11611672</v>
      </c>
      <c r="F170" s="47">
        <f aca="true" t="shared" si="48" ref="F170:L170">SUM(F171:F189)</f>
        <v>10754068</v>
      </c>
      <c r="G170" s="47">
        <f t="shared" si="48"/>
        <v>10744579</v>
      </c>
      <c r="H170" s="47">
        <f t="shared" si="48"/>
        <v>8303628</v>
      </c>
      <c r="I170" s="47">
        <f t="shared" si="48"/>
        <v>0</v>
      </c>
      <c r="J170" s="47">
        <f t="shared" si="48"/>
        <v>0</v>
      </c>
      <c r="K170" s="47">
        <f t="shared" si="48"/>
        <v>0</v>
      </c>
      <c r="L170" s="47">
        <f t="shared" si="48"/>
        <v>9489</v>
      </c>
      <c r="M170" s="48">
        <f t="shared" si="41"/>
        <v>92.61429361766334</v>
      </c>
    </row>
    <row r="171" spans="1:13" s="54" customFormat="1" ht="36">
      <c r="A171" s="82"/>
      <c r="B171" s="83"/>
      <c r="C171" s="86" t="s">
        <v>101</v>
      </c>
      <c r="D171" s="98" t="s">
        <v>83</v>
      </c>
      <c r="E171" s="80">
        <v>233556</v>
      </c>
      <c r="F171" s="80">
        <v>194989</v>
      </c>
      <c r="G171" s="80">
        <f>(F171-L171)</f>
        <v>194989</v>
      </c>
      <c r="H171" s="80"/>
      <c r="I171" s="80"/>
      <c r="J171" s="80"/>
      <c r="K171" s="80"/>
      <c r="L171" s="80"/>
      <c r="M171" s="48">
        <f t="shared" si="41"/>
        <v>83.48704379249516</v>
      </c>
    </row>
    <row r="172" spans="1:13" s="54" customFormat="1" ht="24">
      <c r="A172" s="82"/>
      <c r="B172" s="83"/>
      <c r="C172" s="71" t="s">
        <v>121</v>
      </c>
      <c r="D172" s="52" t="s">
        <v>122</v>
      </c>
      <c r="E172" s="53">
        <v>17370</v>
      </c>
      <c r="F172" s="80">
        <v>9964</v>
      </c>
      <c r="G172" s="80">
        <f aca="true" t="shared" si="49" ref="G172:G189">(F172-L172)</f>
        <v>9964</v>
      </c>
      <c r="H172" s="80"/>
      <c r="I172" s="80"/>
      <c r="J172" s="80"/>
      <c r="K172" s="80"/>
      <c r="L172" s="80"/>
      <c r="M172" s="48">
        <f t="shared" si="41"/>
        <v>57.36327000575705</v>
      </c>
    </row>
    <row r="173" spans="1:13" s="54" customFormat="1" ht="24">
      <c r="A173" s="82"/>
      <c r="B173" s="83"/>
      <c r="C173" s="86" t="s">
        <v>123</v>
      </c>
      <c r="D173" s="98" t="s">
        <v>124</v>
      </c>
      <c r="E173" s="80">
        <v>7051</v>
      </c>
      <c r="F173" s="80">
        <v>7050</v>
      </c>
      <c r="G173" s="80">
        <f t="shared" si="49"/>
        <v>7050</v>
      </c>
      <c r="H173" s="80"/>
      <c r="I173" s="80"/>
      <c r="J173" s="80"/>
      <c r="K173" s="80"/>
      <c r="L173" s="80"/>
      <c r="M173" s="48">
        <f t="shared" si="41"/>
        <v>99.98581761452276</v>
      </c>
    </row>
    <row r="174" spans="1:13" s="54" customFormat="1" ht="24">
      <c r="A174" s="82"/>
      <c r="B174" s="83"/>
      <c r="C174" s="86" t="s">
        <v>67</v>
      </c>
      <c r="D174" s="98" t="s">
        <v>68</v>
      </c>
      <c r="E174" s="80">
        <v>6861772</v>
      </c>
      <c r="F174" s="80">
        <v>6446370</v>
      </c>
      <c r="G174" s="80">
        <f t="shared" si="49"/>
        <v>6446370</v>
      </c>
      <c r="H174" s="80">
        <v>6446370</v>
      </c>
      <c r="I174" s="80"/>
      <c r="J174" s="80"/>
      <c r="K174" s="80"/>
      <c r="L174" s="80"/>
      <c r="M174" s="48">
        <f t="shared" si="41"/>
        <v>93.94614102596239</v>
      </c>
    </row>
    <row r="175" spans="1:13" s="54" customFormat="1" ht="24">
      <c r="A175" s="82"/>
      <c r="B175" s="83"/>
      <c r="C175" s="86" t="s">
        <v>69</v>
      </c>
      <c r="D175" s="98" t="s">
        <v>70</v>
      </c>
      <c r="E175" s="80">
        <v>485946</v>
      </c>
      <c r="F175" s="80">
        <v>485946</v>
      </c>
      <c r="G175" s="80">
        <f t="shared" si="49"/>
        <v>485946</v>
      </c>
      <c r="H175" s="80">
        <v>485946</v>
      </c>
      <c r="I175" s="80"/>
      <c r="J175" s="80"/>
      <c r="K175" s="80"/>
      <c r="L175" s="80"/>
      <c r="M175" s="48">
        <f t="shared" si="41"/>
        <v>100</v>
      </c>
    </row>
    <row r="176" spans="1:13" s="54" customFormat="1" ht="24">
      <c r="A176" s="99"/>
      <c r="B176" s="73"/>
      <c r="C176" s="86" t="s">
        <v>58</v>
      </c>
      <c r="D176" s="98" t="s">
        <v>59</v>
      </c>
      <c r="E176" s="80">
        <v>1305900</v>
      </c>
      <c r="F176" s="80">
        <v>1199958</v>
      </c>
      <c r="G176" s="80">
        <f t="shared" si="49"/>
        <v>1199958</v>
      </c>
      <c r="H176" s="80">
        <v>1199958</v>
      </c>
      <c r="I176" s="80"/>
      <c r="J176" s="80"/>
      <c r="K176" s="80"/>
      <c r="L176" s="80"/>
      <c r="M176" s="48">
        <f t="shared" si="41"/>
        <v>91.88743395359522</v>
      </c>
    </row>
    <row r="177" spans="1:13" s="54" customFormat="1" ht="12.75" customHeight="1">
      <c r="A177" s="82"/>
      <c r="B177" s="83"/>
      <c r="C177" s="86" t="s">
        <v>71</v>
      </c>
      <c r="D177" s="98" t="s">
        <v>72</v>
      </c>
      <c r="E177" s="80">
        <v>188200</v>
      </c>
      <c r="F177" s="80">
        <v>167492</v>
      </c>
      <c r="G177" s="80">
        <f t="shared" si="49"/>
        <v>167492</v>
      </c>
      <c r="H177" s="80">
        <v>167492</v>
      </c>
      <c r="I177" s="80"/>
      <c r="J177" s="80"/>
      <c r="K177" s="80"/>
      <c r="L177" s="80"/>
      <c r="M177" s="84">
        <f t="shared" si="41"/>
        <v>88.99681190223167</v>
      </c>
    </row>
    <row r="178" spans="1:13" s="54" customFormat="1" ht="36">
      <c r="A178" s="82"/>
      <c r="B178" s="83"/>
      <c r="C178" s="86" t="s">
        <v>84</v>
      </c>
      <c r="D178" s="98" t="s">
        <v>85</v>
      </c>
      <c r="E178" s="80">
        <v>16000</v>
      </c>
      <c r="F178" s="80">
        <v>6978</v>
      </c>
      <c r="G178" s="80">
        <f t="shared" si="49"/>
        <v>6978</v>
      </c>
      <c r="H178" s="80"/>
      <c r="I178" s="80"/>
      <c r="J178" s="80"/>
      <c r="K178" s="80"/>
      <c r="L178" s="80"/>
      <c r="M178" s="48">
        <f t="shared" si="41"/>
        <v>43.6125</v>
      </c>
    </row>
    <row r="179" spans="1:13" s="54" customFormat="1" ht="24">
      <c r="A179" s="82"/>
      <c r="B179" s="83"/>
      <c r="C179" s="86" t="s">
        <v>23</v>
      </c>
      <c r="D179" s="98" t="s">
        <v>24</v>
      </c>
      <c r="E179" s="80">
        <v>5462</v>
      </c>
      <c r="F179" s="80">
        <v>3862</v>
      </c>
      <c r="G179" s="80">
        <f t="shared" si="49"/>
        <v>3862</v>
      </c>
      <c r="H179" s="80">
        <v>3862</v>
      </c>
      <c r="I179" s="80"/>
      <c r="J179" s="80"/>
      <c r="K179" s="80"/>
      <c r="L179" s="80"/>
      <c r="M179" s="48">
        <f t="shared" si="41"/>
        <v>70.70670084218234</v>
      </c>
    </row>
    <row r="180" spans="1:13" s="54" customFormat="1" ht="24">
      <c r="A180" s="82"/>
      <c r="B180" s="83"/>
      <c r="C180" s="86" t="s">
        <v>33</v>
      </c>
      <c r="D180" s="98" t="s">
        <v>34</v>
      </c>
      <c r="E180" s="80">
        <v>232000</v>
      </c>
      <c r="F180" s="80">
        <v>220714</v>
      </c>
      <c r="G180" s="80">
        <f t="shared" si="49"/>
        <v>220714</v>
      </c>
      <c r="H180" s="80"/>
      <c r="I180" s="80"/>
      <c r="J180" s="80"/>
      <c r="K180" s="80"/>
      <c r="L180" s="80"/>
      <c r="M180" s="48">
        <f t="shared" si="41"/>
        <v>95.13534482758621</v>
      </c>
    </row>
    <row r="181" spans="1:13" s="54" customFormat="1" ht="24">
      <c r="A181" s="82"/>
      <c r="B181" s="83"/>
      <c r="C181" s="86" t="s">
        <v>125</v>
      </c>
      <c r="D181" s="98" t="s">
        <v>126</v>
      </c>
      <c r="E181" s="80">
        <v>52511</v>
      </c>
      <c r="F181" s="80">
        <v>50481</v>
      </c>
      <c r="G181" s="80">
        <f t="shared" si="49"/>
        <v>50481</v>
      </c>
      <c r="H181" s="80"/>
      <c r="I181" s="80"/>
      <c r="J181" s="80"/>
      <c r="K181" s="80"/>
      <c r="L181" s="80"/>
      <c r="M181" s="48">
        <f t="shared" si="41"/>
        <v>96.1341433223515</v>
      </c>
    </row>
    <row r="182" spans="1:13" s="54" customFormat="1" ht="12.75" customHeight="1">
      <c r="A182" s="69"/>
      <c r="B182" s="85"/>
      <c r="C182" s="86" t="s">
        <v>47</v>
      </c>
      <c r="D182" s="98" t="s">
        <v>48</v>
      </c>
      <c r="E182" s="80">
        <v>800000</v>
      </c>
      <c r="F182" s="80">
        <v>647806</v>
      </c>
      <c r="G182" s="80">
        <f t="shared" si="49"/>
        <v>647806</v>
      </c>
      <c r="H182" s="80"/>
      <c r="I182" s="80"/>
      <c r="J182" s="80"/>
      <c r="K182" s="80"/>
      <c r="L182" s="80"/>
      <c r="M182" s="84">
        <f t="shared" si="41"/>
        <v>80.97575</v>
      </c>
    </row>
    <row r="183" spans="1:13" s="54" customFormat="1" ht="12.75" customHeight="1">
      <c r="A183" s="69"/>
      <c r="B183" s="85"/>
      <c r="C183" s="86" t="s">
        <v>40</v>
      </c>
      <c r="D183" s="98" t="s">
        <v>41</v>
      </c>
      <c r="E183" s="80">
        <v>694000</v>
      </c>
      <c r="F183" s="80">
        <v>631808</v>
      </c>
      <c r="G183" s="80">
        <f t="shared" si="49"/>
        <v>631808</v>
      </c>
      <c r="H183" s="80"/>
      <c r="I183" s="80"/>
      <c r="J183" s="80"/>
      <c r="K183" s="80"/>
      <c r="L183" s="80"/>
      <c r="M183" s="84">
        <f t="shared" si="41"/>
        <v>91.03861671469741</v>
      </c>
    </row>
    <row r="184" spans="1:13" s="54" customFormat="1" ht="12.75" customHeight="1">
      <c r="A184" s="82"/>
      <c r="B184" s="83"/>
      <c r="C184" s="86" t="s">
        <v>25</v>
      </c>
      <c r="D184" s="98" t="s">
        <v>26</v>
      </c>
      <c r="E184" s="80">
        <v>169500</v>
      </c>
      <c r="F184" s="80">
        <v>148274</v>
      </c>
      <c r="G184" s="80">
        <f t="shared" si="49"/>
        <v>148274</v>
      </c>
      <c r="H184" s="80"/>
      <c r="I184" s="80"/>
      <c r="J184" s="80"/>
      <c r="K184" s="80"/>
      <c r="L184" s="80"/>
      <c r="M184" s="48">
        <f t="shared" si="41"/>
        <v>87.4772861356932</v>
      </c>
    </row>
    <row r="185" spans="1:13" s="54" customFormat="1" ht="12.75" customHeight="1">
      <c r="A185" s="82"/>
      <c r="B185" s="83"/>
      <c r="C185" s="86" t="s">
        <v>78</v>
      </c>
      <c r="D185" s="98" t="s">
        <v>79</v>
      </c>
      <c r="E185" s="80">
        <v>16000</v>
      </c>
      <c r="F185" s="80">
        <v>15685</v>
      </c>
      <c r="G185" s="80">
        <f t="shared" si="49"/>
        <v>15685</v>
      </c>
      <c r="H185" s="80"/>
      <c r="I185" s="80"/>
      <c r="J185" s="80"/>
      <c r="K185" s="80"/>
      <c r="L185" s="80"/>
      <c r="M185" s="48">
        <f t="shared" si="41"/>
        <v>98.03125</v>
      </c>
    </row>
    <row r="186" spans="1:13" s="54" customFormat="1" ht="12.75" customHeight="1">
      <c r="A186" s="82"/>
      <c r="B186" s="83"/>
      <c r="C186" s="86" t="s">
        <v>80</v>
      </c>
      <c r="D186" s="98" t="s">
        <v>81</v>
      </c>
      <c r="E186" s="80">
        <v>1500</v>
      </c>
      <c r="F186" s="80">
        <v>890</v>
      </c>
      <c r="G186" s="80">
        <f t="shared" si="49"/>
        <v>890</v>
      </c>
      <c r="H186" s="80"/>
      <c r="I186" s="80"/>
      <c r="J186" s="80"/>
      <c r="K186" s="80"/>
      <c r="L186" s="80"/>
      <c r="M186" s="48">
        <f t="shared" si="41"/>
        <v>59.333333333333336</v>
      </c>
    </row>
    <row r="187" spans="1:13" s="54" customFormat="1" ht="12.75" customHeight="1">
      <c r="A187" s="82"/>
      <c r="B187" s="83"/>
      <c r="C187" s="86" t="s">
        <v>49</v>
      </c>
      <c r="D187" s="98" t="s">
        <v>50</v>
      </c>
      <c r="E187" s="80">
        <v>13000</v>
      </c>
      <c r="F187" s="80">
        <v>5235</v>
      </c>
      <c r="G187" s="80">
        <f t="shared" si="49"/>
        <v>5235</v>
      </c>
      <c r="H187" s="80"/>
      <c r="I187" s="80"/>
      <c r="J187" s="80"/>
      <c r="K187" s="80"/>
      <c r="L187" s="80"/>
      <c r="M187" s="48">
        <f t="shared" si="41"/>
        <v>40.26923076923077</v>
      </c>
    </row>
    <row r="188" spans="1:13" s="54" customFormat="1" ht="36">
      <c r="A188" s="82"/>
      <c r="B188" s="83"/>
      <c r="C188" s="86" t="s">
        <v>73</v>
      </c>
      <c r="D188" s="98" t="s">
        <v>74</v>
      </c>
      <c r="E188" s="80">
        <v>502415</v>
      </c>
      <c r="F188" s="80">
        <v>501077</v>
      </c>
      <c r="G188" s="80">
        <f t="shared" si="49"/>
        <v>501077</v>
      </c>
      <c r="H188" s="80"/>
      <c r="I188" s="80"/>
      <c r="J188" s="80"/>
      <c r="K188" s="80"/>
      <c r="L188" s="80"/>
      <c r="M188" s="48">
        <f t="shared" si="41"/>
        <v>99.73368629519422</v>
      </c>
    </row>
    <row r="189" spans="1:13" s="54" customFormat="1" ht="24" customHeight="1">
      <c r="A189" s="82"/>
      <c r="B189" s="73"/>
      <c r="C189" s="86" t="s">
        <v>53</v>
      </c>
      <c r="D189" s="98" t="s">
        <v>54</v>
      </c>
      <c r="E189" s="80">
        <v>9489</v>
      </c>
      <c r="F189" s="80">
        <v>9489</v>
      </c>
      <c r="G189" s="80">
        <f t="shared" si="49"/>
        <v>0</v>
      </c>
      <c r="H189" s="80"/>
      <c r="I189" s="80"/>
      <c r="J189" s="80"/>
      <c r="K189" s="80"/>
      <c r="L189" s="79">
        <v>9489</v>
      </c>
      <c r="M189" s="48">
        <f t="shared" si="41"/>
        <v>100</v>
      </c>
    </row>
    <row r="190" spans="1:13" s="132" customFormat="1" ht="42.75">
      <c r="A190" s="128"/>
      <c r="B190" s="128">
        <v>80103</v>
      </c>
      <c r="C190" s="129"/>
      <c r="D190" s="130" t="s">
        <v>127</v>
      </c>
      <c r="E190" s="131">
        <f>SUM(E191:E198)</f>
        <v>631806</v>
      </c>
      <c r="F190" s="131">
        <f aca="true" t="shared" si="50" ref="F190:L190">SUM(F191:F198)</f>
        <v>528501</v>
      </c>
      <c r="G190" s="131">
        <f t="shared" si="50"/>
        <v>528501</v>
      </c>
      <c r="H190" s="131">
        <f t="shared" si="50"/>
        <v>466613</v>
      </c>
      <c r="I190" s="131">
        <f t="shared" si="50"/>
        <v>0</v>
      </c>
      <c r="J190" s="131">
        <f t="shared" si="50"/>
        <v>0</v>
      </c>
      <c r="K190" s="131">
        <f t="shared" si="50"/>
        <v>0</v>
      </c>
      <c r="L190" s="131">
        <f t="shared" si="50"/>
        <v>0</v>
      </c>
      <c r="M190" s="48">
        <f t="shared" si="41"/>
        <v>83.64925309351288</v>
      </c>
    </row>
    <row r="191" spans="1:13" s="81" customFormat="1" ht="36">
      <c r="A191" s="76"/>
      <c r="B191" s="159"/>
      <c r="C191" s="149" t="s">
        <v>101</v>
      </c>
      <c r="D191" s="98" t="s">
        <v>83</v>
      </c>
      <c r="E191" s="79">
        <v>26000</v>
      </c>
      <c r="F191" s="79">
        <v>18356</v>
      </c>
      <c r="G191" s="79">
        <f>(F191-L191)</f>
        <v>18356</v>
      </c>
      <c r="H191" s="79"/>
      <c r="I191" s="79"/>
      <c r="J191" s="79"/>
      <c r="K191" s="79"/>
      <c r="L191" s="79"/>
      <c r="M191" s="48">
        <f t="shared" si="41"/>
        <v>70.6</v>
      </c>
    </row>
    <row r="192" spans="1:13" s="81" customFormat="1" ht="24">
      <c r="A192" s="76"/>
      <c r="B192" s="159"/>
      <c r="C192" s="149" t="s">
        <v>67</v>
      </c>
      <c r="D192" s="98" t="s">
        <v>68</v>
      </c>
      <c r="E192" s="79">
        <v>427900</v>
      </c>
      <c r="F192" s="79">
        <v>360842</v>
      </c>
      <c r="G192" s="79">
        <f aca="true" t="shared" si="51" ref="G192:G198">(F192-L192)</f>
        <v>360842</v>
      </c>
      <c r="H192" s="79">
        <v>360842</v>
      </c>
      <c r="I192" s="79"/>
      <c r="J192" s="79"/>
      <c r="K192" s="79"/>
      <c r="L192" s="79"/>
      <c r="M192" s="48">
        <f t="shared" si="41"/>
        <v>84.32858144426267</v>
      </c>
    </row>
    <row r="193" spans="1:13" s="81" customFormat="1" ht="24">
      <c r="A193" s="76"/>
      <c r="B193" s="159"/>
      <c r="C193" s="149" t="s">
        <v>69</v>
      </c>
      <c r="D193" s="98" t="s">
        <v>70</v>
      </c>
      <c r="E193" s="79">
        <v>27113</v>
      </c>
      <c r="F193" s="79">
        <v>27113</v>
      </c>
      <c r="G193" s="79">
        <f t="shared" si="51"/>
        <v>27113</v>
      </c>
      <c r="H193" s="79">
        <v>27113</v>
      </c>
      <c r="I193" s="79"/>
      <c r="J193" s="79"/>
      <c r="K193" s="79"/>
      <c r="L193" s="79"/>
      <c r="M193" s="48">
        <f t="shared" si="41"/>
        <v>100</v>
      </c>
    </row>
    <row r="194" spans="1:13" s="81" customFormat="1" ht="24">
      <c r="A194" s="77"/>
      <c r="B194" s="160"/>
      <c r="C194" s="149" t="s">
        <v>58</v>
      </c>
      <c r="D194" s="98" t="s">
        <v>59</v>
      </c>
      <c r="E194" s="79">
        <v>85000</v>
      </c>
      <c r="F194" s="79">
        <v>69013</v>
      </c>
      <c r="G194" s="79">
        <f t="shared" si="51"/>
        <v>69013</v>
      </c>
      <c r="H194" s="79">
        <v>69013</v>
      </c>
      <c r="I194" s="79"/>
      <c r="J194" s="79"/>
      <c r="K194" s="79"/>
      <c r="L194" s="79"/>
      <c r="M194" s="48">
        <f t="shared" si="41"/>
        <v>81.19176470588235</v>
      </c>
    </row>
    <row r="195" spans="1:13" s="81" customFormat="1" ht="12.75">
      <c r="A195" s="76"/>
      <c r="B195" s="159"/>
      <c r="C195" s="149" t="s">
        <v>71</v>
      </c>
      <c r="D195" s="98" t="s">
        <v>72</v>
      </c>
      <c r="E195" s="79">
        <v>12300</v>
      </c>
      <c r="F195" s="79">
        <v>9645</v>
      </c>
      <c r="G195" s="79">
        <f t="shared" si="51"/>
        <v>9645</v>
      </c>
      <c r="H195" s="79">
        <v>9645</v>
      </c>
      <c r="I195" s="79"/>
      <c r="J195" s="79"/>
      <c r="K195" s="79"/>
      <c r="L195" s="79"/>
      <c r="M195" s="84">
        <f t="shared" si="41"/>
        <v>78.41463414634147</v>
      </c>
    </row>
    <row r="196" spans="1:13" s="81" customFormat="1" ht="24">
      <c r="A196" s="76"/>
      <c r="B196" s="159"/>
      <c r="C196" s="149" t="s">
        <v>33</v>
      </c>
      <c r="D196" s="98" t="s">
        <v>34</v>
      </c>
      <c r="E196" s="79">
        <v>9000</v>
      </c>
      <c r="F196" s="79">
        <v>5959</v>
      </c>
      <c r="G196" s="79">
        <f t="shared" si="51"/>
        <v>5959</v>
      </c>
      <c r="H196" s="79"/>
      <c r="I196" s="79"/>
      <c r="J196" s="79"/>
      <c r="K196" s="79"/>
      <c r="L196" s="79"/>
      <c r="M196" s="48">
        <f t="shared" si="41"/>
        <v>66.21111111111111</v>
      </c>
    </row>
    <row r="197" spans="1:13" s="81" customFormat="1" ht="24">
      <c r="A197" s="161"/>
      <c r="B197" s="162"/>
      <c r="C197" s="149" t="s">
        <v>125</v>
      </c>
      <c r="D197" s="98" t="s">
        <v>126</v>
      </c>
      <c r="E197" s="79">
        <v>11000</v>
      </c>
      <c r="F197" s="79">
        <v>10326</v>
      </c>
      <c r="G197" s="79">
        <f t="shared" si="51"/>
        <v>10326</v>
      </c>
      <c r="H197" s="79"/>
      <c r="I197" s="79"/>
      <c r="J197" s="79"/>
      <c r="K197" s="79"/>
      <c r="L197" s="79"/>
      <c r="M197" s="48">
        <f t="shared" si="41"/>
        <v>93.87272727272727</v>
      </c>
    </row>
    <row r="198" spans="1:13" s="81" customFormat="1" ht="36">
      <c r="A198" s="161"/>
      <c r="B198" s="163"/>
      <c r="C198" s="164" t="s">
        <v>73</v>
      </c>
      <c r="D198" s="52" t="s">
        <v>74</v>
      </c>
      <c r="E198" s="93">
        <v>33493</v>
      </c>
      <c r="F198" s="93">
        <v>27247</v>
      </c>
      <c r="G198" s="79">
        <f t="shared" si="51"/>
        <v>27247</v>
      </c>
      <c r="H198" s="93"/>
      <c r="I198" s="93"/>
      <c r="J198" s="93"/>
      <c r="K198" s="93"/>
      <c r="L198" s="93"/>
      <c r="M198" s="48">
        <f t="shared" si="41"/>
        <v>81.3513271429851</v>
      </c>
    </row>
    <row r="199" spans="1:13" ht="14.25" customHeight="1">
      <c r="A199" s="161"/>
      <c r="B199" s="65">
        <v>80104</v>
      </c>
      <c r="C199" s="73"/>
      <c r="D199" s="96" t="s">
        <v>128</v>
      </c>
      <c r="E199" s="75">
        <f>SUM(E200:E201)</f>
        <v>3300000</v>
      </c>
      <c r="F199" s="75">
        <f aca="true" t="shared" si="52" ref="F199:L199">SUM(F200:F201)</f>
        <v>3268337</v>
      </c>
      <c r="G199" s="75">
        <f t="shared" si="52"/>
        <v>3268337</v>
      </c>
      <c r="H199" s="75">
        <f t="shared" si="52"/>
        <v>0</v>
      </c>
      <c r="I199" s="75">
        <f t="shared" si="52"/>
        <v>3100000</v>
      </c>
      <c r="J199" s="75">
        <f t="shared" si="52"/>
        <v>0</v>
      </c>
      <c r="K199" s="75">
        <f t="shared" si="52"/>
        <v>0</v>
      </c>
      <c r="L199" s="75">
        <f t="shared" si="52"/>
        <v>0</v>
      </c>
      <c r="M199" s="48">
        <f t="shared" si="41"/>
        <v>99.04051515151515</v>
      </c>
    </row>
    <row r="200" spans="1:13" s="81" customFormat="1" ht="36">
      <c r="A200" s="161"/>
      <c r="B200" s="85"/>
      <c r="C200" s="77">
        <v>2650</v>
      </c>
      <c r="D200" s="105" t="s">
        <v>129</v>
      </c>
      <c r="E200" s="79">
        <v>3100000</v>
      </c>
      <c r="F200" s="79">
        <v>3100000</v>
      </c>
      <c r="G200" s="79">
        <f>(F200-L200)</f>
        <v>3100000</v>
      </c>
      <c r="H200" s="79"/>
      <c r="I200" s="79">
        <v>3100000</v>
      </c>
      <c r="J200" s="79"/>
      <c r="K200" s="79"/>
      <c r="L200" s="79"/>
      <c r="M200" s="48">
        <f t="shared" si="41"/>
        <v>100</v>
      </c>
    </row>
    <row r="201" spans="1:13" s="54" customFormat="1" ht="12.75" customHeight="1">
      <c r="A201" s="76"/>
      <c r="B201" s="73"/>
      <c r="C201" s="86" t="s">
        <v>40</v>
      </c>
      <c r="D201" s="98" t="s">
        <v>41</v>
      </c>
      <c r="E201" s="80">
        <v>200000</v>
      </c>
      <c r="F201" s="80">
        <v>168337</v>
      </c>
      <c r="G201" s="79">
        <f>(F201-L201)</f>
        <v>168337</v>
      </c>
      <c r="H201" s="80"/>
      <c r="I201" s="80"/>
      <c r="J201" s="80"/>
      <c r="K201" s="80"/>
      <c r="L201" s="80"/>
      <c r="M201" s="48">
        <f t="shared" si="41"/>
        <v>84.1685</v>
      </c>
    </row>
    <row r="202" spans="1:13" ht="14.25" customHeight="1">
      <c r="A202" s="76"/>
      <c r="B202" s="165">
        <v>80110</v>
      </c>
      <c r="C202" s="166"/>
      <c r="D202" s="46" t="s">
        <v>130</v>
      </c>
      <c r="E202" s="47">
        <f>SUM(E203:E218)</f>
        <v>6320532</v>
      </c>
      <c r="F202" s="47">
        <f aca="true" t="shared" si="53" ref="F202:L202">SUM(F203:F218)</f>
        <v>6204527</v>
      </c>
      <c r="G202" s="47">
        <f t="shared" si="53"/>
        <v>4818925</v>
      </c>
      <c r="H202" s="47">
        <f t="shared" si="53"/>
        <v>3589341</v>
      </c>
      <c r="I202" s="47">
        <f t="shared" si="53"/>
        <v>0</v>
      </c>
      <c r="J202" s="47">
        <f t="shared" si="53"/>
        <v>0</v>
      </c>
      <c r="K202" s="47">
        <f t="shared" si="53"/>
        <v>0</v>
      </c>
      <c r="L202" s="47">
        <f t="shared" si="53"/>
        <v>1385602</v>
      </c>
      <c r="M202" s="48">
        <f t="shared" si="41"/>
        <v>98.16463234423938</v>
      </c>
    </row>
    <row r="203" spans="1:13" s="54" customFormat="1" ht="36">
      <c r="A203" s="76"/>
      <c r="B203" s="167"/>
      <c r="C203" s="86" t="s">
        <v>101</v>
      </c>
      <c r="D203" s="98" t="s">
        <v>83</v>
      </c>
      <c r="E203" s="80">
        <v>7840</v>
      </c>
      <c r="F203" s="80">
        <v>7840</v>
      </c>
      <c r="G203" s="80">
        <f>(F203-L203)</f>
        <v>7840</v>
      </c>
      <c r="H203" s="80"/>
      <c r="I203" s="80"/>
      <c r="J203" s="80"/>
      <c r="K203" s="80"/>
      <c r="L203" s="80"/>
      <c r="M203" s="48">
        <f t="shared" si="41"/>
        <v>100</v>
      </c>
    </row>
    <row r="204" spans="1:13" s="54" customFormat="1" ht="24">
      <c r="A204" s="76"/>
      <c r="B204" s="167"/>
      <c r="C204" s="86" t="s">
        <v>121</v>
      </c>
      <c r="D204" s="98" t="s">
        <v>122</v>
      </c>
      <c r="E204" s="80">
        <v>4244</v>
      </c>
      <c r="F204" s="80">
        <v>4244</v>
      </c>
      <c r="G204" s="80">
        <f aca="true" t="shared" si="54" ref="G204:G218">(F204-L204)</f>
        <v>4244</v>
      </c>
      <c r="H204" s="80"/>
      <c r="I204" s="80"/>
      <c r="J204" s="80"/>
      <c r="K204" s="80"/>
      <c r="L204" s="80"/>
      <c r="M204" s="48">
        <f t="shared" si="41"/>
        <v>100</v>
      </c>
    </row>
    <row r="205" spans="1:13" s="54" customFormat="1" ht="24">
      <c r="A205" s="76"/>
      <c r="B205" s="167"/>
      <c r="C205" s="86" t="s">
        <v>67</v>
      </c>
      <c r="D205" s="98" t="s">
        <v>68</v>
      </c>
      <c r="E205" s="80">
        <v>2794946</v>
      </c>
      <c r="F205" s="80">
        <v>2789817</v>
      </c>
      <c r="G205" s="80">
        <f t="shared" si="54"/>
        <v>2789817</v>
      </c>
      <c r="H205" s="80">
        <v>2789817</v>
      </c>
      <c r="I205" s="80"/>
      <c r="J205" s="80"/>
      <c r="K205" s="80"/>
      <c r="L205" s="80"/>
      <c r="M205" s="48">
        <f t="shared" si="41"/>
        <v>99.81649019337047</v>
      </c>
    </row>
    <row r="206" spans="1:13" s="54" customFormat="1" ht="24">
      <c r="A206" s="76"/>
      <c r="B206" s="167"/>
      <c r="C206" s="86" t="s">
        <v>69</v>
      </c>
      <c r="D206" s="98" t="s">
        <v>70</v>
      </c>
      <c r="E206" s="80">
        <v>211881</v>
      </c>
      <c r="F206" s="80">
        <v>211881</v>
      </c>
      <c r="G206" s="80">
        <f t="shared" si="54"/>
        <v>211881</v>
      </c>
      <c r="H206" s="80">
        <v>211881</v>
      </c>
      <c r="I206" s="80"/>
      <c r="J206" s="80"/>
      <c r="K206" s="80"/>
      <c r="L206" s="80"/>
      <c r="M206" s="48">
        <f t="shared" si="41"/>
        <v>100</v>
      </c>
    </row>
    <row r="207" spans="1:13" s="54" customFormat="1" ht="24">
      <c r="A207" s="76"/>
      <c r="B207" s="167"/>
      <c r="C207" s="86" t="s">
        <v>58</v>
      </c>
      <c r="D207" s="98" t="s">
        <v>59</v>
      </c>
      <c r="E207" s="80">
        <v>510500</v>
      </c>
      <c r="F207" s="80">
        <v>508568</v>
      </c>
      <c r="G207" s="80">
        <f t="shared" si="54"/>
        <v>508568</v>
      </c>
      <c r="H207" s="80">
        <v>508568</v>
      </c>
      <c r="I207" s="80"/>
      <c r="J207" s="80"/>
      <c r="K207" s="80"/>
      <c r="L207" s="80"/>
      <c r="M207" s="48">
        <f t="shared" si="41"/>
        <v>99.62154750244858</v>
      </c>
    </row>
    <row r="208" spans="1:13" s="54" customFormat="1" ht="12.75" customHeight="1">
      <c r="A208" s="76"/>
      <c r="B208" s="167"/>
      <c r="C208" s="86" t="s">
        <v>71</v>
      </c>
      <c r="D208" s="98" t="s">
        <v>72</v>
      </c>
      <c r="E208" s="80">
        <v>73600</v>
      </c>
      <c r="F208" s="80">
        <v>70773</v>
      </c>
      <c r="G208" s="80">
        <f t="shared" si="54"/>
        <v>70773</v>
      </c>
      <c r="H208" s="80">
        <v>70773</v>
      </c>
      <c r="I208" s="80"/>
      <c r="J208" s="80"/>
      <c r="K208" s="80"/>
      <c r="L208" s="80"/>
      <c r="M208" s="48">
        <f t="shared" si="41"/>
        <v>96.15896739130434</v>
      </c>
    </row>
    <row r="209" spans="1:13" s="54" customFormat="1" ht="24">
      <c r="A209" s="76"/>
      <c r="B209" s="167"/>
      <c r="C209" s="86" t="s">
        <v>23</v>
      </c>
      <c r="D209" s="98" t="s">
        <v>24</v>
      </c>
      <c r="E209" s="80">
        <v>8311</v>
      </c>
      <c r="F209" s="80">
        <v>8302</v>
      </c>
      <c r="G209" s="80">
        <f t="shared" si="54"/>
        <v>8302</v>
      </c>
      <c r="H209" s="80">
        <v>8302</v>
      </c>
      <c r="I209" s="80"/>
      <c r="J209" s="80"/>
      <c r="K209" s="80"/>
      <c r="L209" s="80"/>
      <c r="M209" s="48">
        <f t="shared" si="41"/>
        <v>99.89170978221634</v>
      </c>
    </row>
    <row r="210" spans="1:13" s="54" customFormat="1" ht="24">
      <c r="A210" s="76"/>
      <c r="B210" s="167"/>
      <c r="C210" s="86" t="s">
        <v>33</v>
      </c>
      <c r="D210" s="98" t="s">
        <v>34</v>
      </c>
      <c r="E210" s="80">
        <v>75821</v>
      </c>
      <c r="F210" s="80">
        <v>66101</v>
      </c>
      <c r="G210" s="80">
        <f t="shared" si="54"/>
        <v>66101</v>
      </c>
      <c r="H210" s="80"/>
      <c r="I210" s="80"/>
      <c r="J210" s="80"/>
      <c r="K210" s="80"/>
      <c r="L210" s="80"/>
      <c r="M210" s="48">
        <f t="shared" si="41"/>
        <v>87.18033262552592</v>
      </c>
    </row>
    <row r="211" spans="1:13" s="54" customFormat="1" ht="24">
      <c r="A211" s="76"/>
      <c r="B211" s="167"/>
      <c r="C211" s="86" t="s">
        <v>125</v>
      </c>
      <c r="D211" s="98" t="s">
        <v>126</v>
      </c>
      <c r="E211" s="80">
        <v>20066</v>
      </c>
      <c r="F211" s="80">
        <v>20065</v>
      </c>
      <c r="G211" s="80">
        <f t="shared" si="54"/>
        <v>20065</v>
      </c>
      <c r="H211" s="80"/>
      <c r="I211" s="80"/>
      <c r="J211" s="80"/>
      <c r="K211" s="80"/>
      <c r="L211" s="80"/>
      <c r="M211" s="48">
        <f t="shared" si="41"/>
        <v>99.99501644572909</v>
      </c>
    </row>
    <row r="212" spans="1:13" s="54" customFormat="1" ht="12.75" customHeight="1">
      <c r="A212" s="77"/>
      <c r="B212" s="168"/>
      <c r="C212" s="86" t="s">
        <v>47</v>
      </c>
      <c r="D212" s="98" t="s">
        <v>48</v>
      </c>
      <c r="E212" s="80">
        <v>300000</v>
      </c>
      <c r="F212" s="80">
        <v>261554</v>
      </c>
      <c r="G212" s="80">
        <f t="shared" si="54"/>
        <v>261554</v>
      </c>
      <c r="H212" s="80"/>
      <c r="I212" s="80"/>
      <c r="J212" s="80"/>
      <c r="K212" s="80"/>
      <c r="L212" s="80"/>
      <c r="M212" s="48">
        <f t="shared" si="41"/>
        <v>87.18466666666667</v>
      </c>
    </row>
    <row r="213" spans="1:13" s="54" customFormat="1" ht="12.75" customHeight="1">
      <c r="A213" s="169"/>
      <c r="B213" s="167"/>
      <c r="C213" s="86" t="s">
        <v>40</v>
      </c>
      <c r="D213" s="98" t="s">
        <v>41</v>
      </c>
      <c r="E213" s="80">
        <v>658353</v>
      </c>
      <c r="F213" s="80">
        <v>626242</v>
      </c>
      <c r="G213" s="80">
        <f t="shared" si="54"/>
        <v>626242</v>
      </c>
      <c r="H213" s="80"/>
      <c r="I213" s="80"/>
      <c r="J213" s="80"/>
      <c r="K213" s="80"/>
      <c r="L213" s="80"/>
      <c r="M213" s="84">
        <f t="shared" si="41"/>
        <v>95.12252545367</v>
      </c>
    </row>
    <row r="214" spans="1:13" s="54" customFormat="1" ht="12.75" customHeight="1">
      <c r="A214" s="161"/>
      <c r="B214" s="167"/>
      <c r="C214" s="86" t="s">
        <v>25</v>
      </c>
      <c r="D214" s="98" t="s">
        <v>26</v>
      </c>
      <c r="E214" s="80">
        <v>52300</v>
      </c>
      <c r="F214" s="80">
        <v>41696</v>
      </c>
      <c r="G214" s="80">
        <f t="shared" si="54"/>
        <v>41696</v>
      </c>
      <c r="H214" s="80"/>
      <c r="I214" s="80"/>
      <c r="J214" s="80"/>
      <c r="K214" s="80"/>
      <c r="L214" s="80"/>
      <c r="M214" s="48">
        <f t="shared" si="41"/>
        <v>79.72466539196941</v>
      </c>
    </row>
    <row r="215" spans="1:13" s="54" customFormat="1" ht="12.75" customHeight="1">
      <c r="A215" s="161"/>
      <c r="B215" s="167"/>
      <c r="C215" s="71" t="s">
        <v>78</v>
      </c>
      <c r="D215" s="52" t="s">
        <v>79</v>
      </c>
      <c r="E215" s="80">
        <v>2480</v>
      </c>
      <c r="F215" s="80">
        <v>2480</v>
      </c>
      <c r="G215" s="80">
        <f t="shared" si="54"/>
        <v>2480</v>
      </c>
      <c r="H215" s="80"/>
      <c r="I215" s="80"/>
      <c r="J215" s="80"/>
      <c r="K215" s="80"/>
      <c r="L215" s="80"/>
      <c r="M215" s="84">
        <f t="shared" si="41"/>
        <v>100</v>
      </c>
    </row>
    <row r="216" spans="1:13" s="54" customFormat="1" ht="12.75" customHeight="1">
      <c r="A216" s="161"/>
      <c r="B216" s="170"/>
      <c r="C216" s="86" t="s">
        <v>49</v>
      </c>
      <c r="D216" s="98" t="s">
        <v>50</v>
      </c>
      <c r="E216" s="80">
        <v>5000</v>
      </c>
      <c r="F216" s="80">
        <v>4177</v>
      </c>
      <c r="G216" s="80">
        <f t="shared" si="54"/>
        <v>4177</v>
      </c>
      <c r="H216" s="80"/>
      <c r="I216" s="80"/>
      <c r="J216" s="80"/>
      <c r="K216" s="80"/>
      <c r="L216" s="80"/>
      <c r="M216" s="84">
        <f aca="true" t="shared" si="55" ref="M216:M283">F216/E216*100</f>
        <v>83.54</v>
      </c>
    </row>
    <row r="217" spans="1:13" s="54" customFormat="1" ht="36">
      <c r="A217" s="161"/>
      <c r="B217" s="170"/>
      <c r="C217" s="86" t="s">
        <v>73</v>
      </c>
      <c r="D217" s="98" t="s">
        <v>74</v>
      </c>
      <c r="E217" s="80">
        <v>195190</v>
      </c>
      <c r="F217" s="80">
        <v>195185</v>
      </c>
      <c r="G217" s="80">
        <f t="shared" si="54"/>
        <v>195185</v>
      </c>
      <c r="H217" s="80"/>
      <c r="I217" s="80"/>
      <c r="J217" s="80"/>
      <c r="K217" s="80"/>
      <c r="L217" s="80"/>
      <c r="M217" s="48">
        <f t="shared" si="55"/>
        <v>99.99743839336031</v>
      </c>
    </row>
    <row r="218" spans="1:13" s="54" customFormat="1" ht="24">
      <c r="A218" s="133"/>
      <c r="B218" s="167"/>
      <c r="C218" s="86" t="s">
        <v>42</v>
      </c>
      <c r="D218" s="52" t="s">
        <v>43</v>
      </c>
      <c r="E218" s="80">
        <v>1400000</v>
      </c>
      <c r="F218" s="80">
        <v>1385602</v>
      </c>
      <c r="G218" s="80">
        <f t="shared" si="54"/>
        <v>0</v>
      </c>
      <c r="H218" s="80"/>
      <c r="I218" s="80"/>
      <c r="J218" s="80"/>
      <c r="K218" s="80"/>
      <c r="L218" s="80">
        <v>1385602</v>
      </c>
      <c r="M218" s="48">
        <f t="shared" si="55"/>
        <v>98.97157142857142</v>
      </c>
    </row>
    <row r="219" spans="1:13" ht="28.5">
      <c r="A219" s="133"/>
      <c r="B219" s="165">
        <v>80113</v>
      </c>
      <c r="C219" s="168"/>
      <c r="D219" s="96" t="s">
        <v>131</v>
      </c>
      <c r="E219" s="47">
        <f>SUM(E220)</f>
        <v>620400</v>
      </c>
      <c r="F219" s="47">
        <f aca="true" t="shared" si="56" ref="F219:L219">SUM(F220)</f>
        <v>609849</v>
      </c>
      <c r="G219" s="47">
        <f t="shared" si="56"/>
        <v>609849</v>
      </c>
      <c r="H219" s="47">
        <f t="shared" si="56"/>
        <v>0</v>
      </c>
      <c r="I219" s="47">
        <f t="shared" si="56"/>
        <v>0</v>
      </c>
      <c r="J219" s="47">
        <f t="shared" si="56"/>
        <v>0</v>
      </c>
      <c r="K219" s="47">
        <f t="shared" si="56"/>
        <v>0</v>
      </c>
      <c r="L219" s="47">
        <f t="shared" si="56"/>
        <v>0</v>
      </c>
      <c r="M219" s="48">
        <f t="shared" si="55"/>
        <v>98.29932301740813</v>
      </c>
    </row>
    <row r="220" spans="1:13" s="54" customFormat="1" ht="12.75" customHeight="1">
      <c r="A220" s="133"/>
      <c r="B220" s="168"/>
      <c r="C220" s="86" t="s">
        <v>25</v>
      </c>
      <c r="D220" s="98" t="s">
        <v>26</v>
      </c>
      <c r="E220" s="80">
        <v>620400</v>
      </c>
      <c r="F220" s="80">
        <v>609849</v>
      </c>
      <c r="G220" s="80">
        <f>(F220-L220)</f>
        <v>609849</v>
      </c>
      <c r="H220" s="80"/>
      <c r="I220" s="80"/>
      <c r="J220" s="80"/>
      <c r="K220" s="80"/>
      <c r="L220" s="80"/>
      <c r="M220" s="48">
        <f t="shared" si="55"/>
        <v>98.29932301740813</v>
      </c>
    </row>
    <row r="221" spans="1:13" ht="42.75">
      <c r="A221" s="133"/>
      <c r="B221" s="97">
        <v>80114</v>
      </c>
      <c r="C221" s="89"/>
      <c r="D221" s="46" t="s">
        <v>132</v>
      </c>
      <c r="E221" s="47">
        <f>SUM(E222:E235)</f>
        <v>1063629</v>
      </c>
      <c r="F221" s="47">
        <f aca="true" t="shared" si="57" ref="F221:L221">SUM(F222:F235)</f>
        <v>1014178</v>
      </c>
      <c r="G221" s="47">
        <f t="shared" si="57"/>
        <v>1014178</v>
      </c>
      <c r="H221" s="47">
        <f t="shared" si="57"/>
        <v>743409</v>
      </c>
      <c r="I221" s="47">
        <f t="shared" si="57"/>
        <v>0</v>
      </c>
      <c r="J221" s="47">
        <f t="shared" si="57"/>
        <v>0</v>
      </c>
      <c r="K221" s="47">
        <f t="shared" si="57"/>
        <v>0</v>
      </c>
      <c r="L221" s="47">
        <f t="shared" si="57"/>
        <v>0</v>
      </c>
      <c r="M221" s="48">
        <f t="shared" si="55"/>
        <v>95.35072849649643</v>
      </c>
    </row>
    <row r="222" spans="1:13" s="54" customFormat="1" ht="36">
      <c r="A222" s="133"/>
      <c r="B222" s="83"/>
      <c r="C222" s="86" t="s">
        <v>101</v>
      </c>
      <c r="D222" s="98" t="s">
        <v>83</v>
      </c>
      <c r="E222" s="80">
        <v>1800</v>
      </c>
      <c r="F222" s="80">
        <v>1673</v>
      </c>
      <c r="G222" s="80">
        <f>(F222-L222)</f>
        <v>1673</v>
      </c>
      <c r="H222" s="80"/>
      <c r="I222" s="80"/>
      <c r="J222" s="80"/>
      <c r="K222" s="80"/>
      <c r="L222" s="80"/>
      <c r="M222" s="48">
        <f t="shared" si="55"/>
        <v>92.94444444444444</v>
      </c>
    </row>
    <row r="223" spans="1:13" s="54" customFormat="1" ht="24">
      <c r="A223" s="133"/>
      <c r="B223" s="83"/>
      <c r="C223" s="86" t="s">
        <v>67</v>
      </c>
      <c r="D223" s="98" t="s">
        <v>68</v>
      </c>
      <c r="E223" s="80">
        <v>574938</v>
      </c>
      <c r="F223" s="80">
        <v>570782</v>
      </c>
      <c r="G223" s="80">
        <f aca="true" t="shared" si="58" ref="G223:G235">(F223-L223)</f>
        <v>570782</v>
      </c>
      <c r="H223" s="80">
        <v>570782</v>
      </c>
      <c r="I223" s="80"/>
      <c r="J223" s="80"/>
      <c r="K223" s="80"/>
      <c r="L223" s="80"/>
      <c r="M223" s="48">
        <f t="shared" si="55"/>
        <v>99.27713944807962</v>
      </c>
    </row>
    <row r="224" spans="1:13" s="54" customFormat="1" ht="24">
      <c r="A224" s="133"/>
      <c r="B224" s="83"/>
      <c r="C224" s="86" t="s">
        <v>69</v>
      </c>
      <c r="D224" s="98" t="s">
        <v>70</v>
      </c>
      <c r="E224" s="80">
        <v>40235</v>
      </c>
      <c r="F224" s="80">
        <v>40235</v>
      </c>
      <c r="G224" s="80">
        <f t="shared" si="58"/>
        <v>40235</v>
      </c>
      <c r="H224" s="80">
        <v>40235</v>
      </c>
      <c r="I224" s="80"/>
      <c r="J224" s="80"/>
      <c r="K224" s="80"/>
      <c r="L224" s="80"/>
      <c r="M224" s="48">
        <f t="shared" si="55"/>
        <v>100</v>
      </c>
    </row>
    <row r="225" spans="1:13" s="54" customFormat="1" ht="24">
      <c r="A225" s="133"/>
      <c r="B225" s="83"/>
      <c r="C225" s="86" t="s">
        <v>58</v>
      </c>
      <c r="D225" s="98" t="s">
        <v>59</v>
      </c>
      <c r="E225" s="80">
        <v>116826</v>
      </c>
      <c r="F225" s="80">
        <v>103100</v>
      </c>
      <c r="G225" s="80">
        <f t="shared" si="58"/>
        <v>103100</v>
      </c>
      <c r="H225" s="80">
        <v>103100</v>
      </c>
      <c r="I225" s="80"/>
      <c r="J225" s="80"/>
      <c r="K225" s="80"/>
      <c r="L225" s="80"/>
      <c r="M225" s="48">
        <f t="shared" si="55"/>
        <v>88.25090305240272</v>
      </c>
    </row>
    <row r="226" spans="1:13" s="54" customFormat="1" ht="12.75" customHeight="1">
      <c r="A226" s="133"/>
      <c r="B226" s="83"/>
      <c r="C226" s="86" t="s">
        <v>71</v>
      </c>
      <c r="D226" s="98" t="s">
        <v>72</v>
      </c>
      <c r="E226" s="80">
        <v>15910</v>
      </c>
      <c r="F226" s="80">
        <v>14372</v>
      </c>
      <c r="G226" s="80">
        <f t="shared" si="58"/>
        <v>14372</v>
      </c>
      <c r="H226" s="80">
        <v>14372</v>
      </c>
      <c r="I226" s="80"/>
      <c r="J226" s="80"/>
      <c r="K226" s="80"/>
      <c r="L226" s="80"/>
      <c r="M226" s="48">
        <f t="shared" si="55"/>
        <v>90.33312382149592</v>
      </c>
    </row>
    <row r="227" spans="1:13" s="54" customFormat="1" ht="24">
      <c r="A227" s="133"/>
      <c r="B227" s="83"/>
      <c r="C227" s="86" t="s">
        <v>23</v>
      </c>
      <c r="D227" s="98" t="s">
        <v>24</v>
      </c>
      <c r="E227" s="80">
        <v>14920</v>
      </c>
      <c r="F227" s="80">
        <v>14920</v>
      </c>
      <c r="G227" s="80">
        <f t="shared" si="58"/>
        <v>14920</v>
      </c>
      <c r="H227" s="80">
        <v>14920</v>
      </c>
      <c r="I227" s="80"/>
      <c r="J227" s="80"/>
      <c r="K227" s="80"/>
      <c r="L227" s="80"/>
      <c r="M227" s="48">
        <f t="shared" si="55"/>
        <v>100</v>
      </c>
    </row>
    <row r="228" spans="1:13" s="54" customFormat="1" ht="24">
      <c r="A228" s="133"/>
      <c r="B228" s="83"/>
      <c r="C228" s="86" t="s">
        <v>33</v>
      </c>
      <c r="D228" s="98" t="s">
        <v>34</v>
      </c>
      <c r="E228" s="80">
        <v>77300</v>
      </c>
      <c r="F228" s="80">
        <v>72078</v>
      </c>
      <c r="G228" s="80">
        <f t="shared" si="58"/>
        <v>72078</v>
      </c>
      <c r="H228" s="80"/>
      <c r="I228" s="80"/>
      <c r="J228" s="80"/>
      <c r="K228" s="80"/>
      <c r="L228" s="80"/>
      <c r="M228" s="48">
        <f t="shared" si="55"/>
        <v>93.24450194049159</v>
      </c>
    </row>
    <row r="229" spans="1:13" s="54" customFormat="1" ht="12.75" customHeight="1">
      <c r="A229" s="133"/>
      <c r="B229" s="83"/>
      <c r="C229" s="86" t="s">
        <v>47</v>
      </c>
      <c r="D229" s="98" t="s">
        <v>48</v>
      </c>
      <c r="E229" s="80">
        <v>25000</v>
      </c>
      <c r="F229" s="80">
        <v>18426</v>
      </c>
      <c r="G229" s="80">
        <f t="shared" si="58"/>
        <v>18426</v>
      </c>
      <c r="H229" s="80"/>
      <c r="I229" s="80"/>
      <c r="J229" s="80"/>
      <c r="K229" s="80"/>
      <c r="L229" s="80"/>
      <c r="M229" s="48">
        <f t="shared" si="55"/>
        <v>73.70400000000001</v>
      </c>
    </row>
    <row r="230" spans="1:13" s="54" customFormat="1" ht="12.75" customHeight="1">
      <c r="A230" s="133"/>
      <c r="B230" s="83"/>
      <c r="C230" s="86" t="s">
        <v>40</v>
      </c>
      <c r="D230" s="98" t="s">
        <v>41</v>
      </c>
      <c r="E230" s="80">
        <v>125332</v>
      </c>
      <c r="F230" s="80">
        <v>119559</v>
      </c>
      <c r="G230" s="80">
        <f t="shared" si="58"/>
        <v>119559</v>
      </c>
      <c r="H230" s="80"/>
      <c r="I230" s="80"/>
      <c r="J230" s="80"/>
      <c r="K230" s="80"/>
      <c r="L230" s="80"/>
      <c r="M230" s="48">
        <f t="shared" si="55"/>
        <v>95.3938339769572</v>
      </c>
    </row>
    <row r="231" spans="1:13" s="54" customFormat="1" ht="12.75" customHeight="1">
      <c r="A231" s="86"/>
      <c r="B231" s="73"/>
      <c r="C231" s="86" t="s">
        <v>25</v>
      </c>
      <c r="D231" s="98" t="s">
        <v>26</v>
      </c>
      <c r="E231" s="80">
        <v>45000</v>
      </c>
      <c r="F231" s="80">
        <v>35576</v>
      </c>
      <c r="G231" s="80">
        <f t="shared" si="58"/>
        <v>35576</v>
      </c>
      <c r="H231" s="80"/>
      <c r="I231" s="80"/>
      <c r="J231" s="80"/>
      <c r="K231" s="80"/>
      <c r="L231" s="80"/>
      <c r="M231" s="48">
        <f t="shared" si="55"/>
        <v>79.05777777777779</v>
      </c>
    </row>
    <row r="232" spans="1:13" s="54" customFormat="1" ht="12.75" customHeight="1">
      <c r="A232" s="133"/>
      <c r="B232" s="83"/>
      <c r="C232" s="86" t="s">
        <v>78</v>
      </c>
      <c r="D232" s="98" t="s">
        <v>79</v>
      </c>
      <c r="E232" s="80">
        <v>95</v>
      </c>
      <c r="F232" s="80">
        <v>95</v>
      </c>
      <c r="G232" s="80">
        <f t="shared" si="58"/>
        <v>95</v>
      </c>
      <c r="H232" s="80"/>
      <c r="I232" s="80"/>
      <c r="J232" s="80"/>
      <c r="K232" s="80"/>
      <c r="L232" s="80"/>
      <c r="M232" s="84">
        <f t="shared" si="55"/>
        <v>100</v>
      </c>
    </row>
    <row r="233" spans="1:13" s="54" customFormat="1" ht="24">
      <c r="A233" s="133"/>
      <c r="B233" s="83"/>
      <c r="C233" s="86" t="s">
        <v>80</v>
      </c>
      <c r="D233" s="98" t="s">
        <v>81</v>
      </c>
      <c r="E233" s="80">
        <v>1273</v>
      </c>
      <c r="F233" s="80">
        <v>1273</v>
      </c>
      <c r="G233" s="80">
        <f t="shared" si="58"/>
        <v>1273</v>
      </c>
      <c r="H233" s="80"/>
      <c r="I233" s="80"/>
      <c r="J233" s="80"/>
      <c r="K233" s="80"/>
      <c r="L233" s="80"/>
      <c r="M233" s="48">
        <f t="shared" si="55"/>
        <v>100</v>
      </c>
    </row>
    <row r="234" spans="1:13" s="54" customFormat="1" ht="12.75" customHeight="1">
      <c r="A234" s="126"/>
      <c r="B234" s="85"/>
      <c r="C234" s="86" t="s">
        <v>49</v>
      </c>
      <c r="D234" s="98" t="s">
        <v>50</v>
      </c>
      <c r="E234" s="80">
        <v>10000</v>
      </c>
      <c r="F234" s="80">
        <v>7104</v>
      </c>
      <c r="G234" s="80">
        <f t="shared" si="58"/>
        <v>7104</v>
      </c>
      <c r="H234" s="80"/>
      <c r="I234" s="80"/>
      <c r="J234" s="80"/>
      <c r="K234" s="80"/>
      <c r="L234" s="80"/>
      <c r="M234" s="84">
        <f t="shared" si="55"/>
        <v>71.04</v>
      </c>
    </row>
    <row r="235" spans="1:13" s="54" customFormat="1" ht="36">
      <c r="A235" s="126"/>
      <c r="B235" s="70"/>
      <c r="C235" s="86" t="s">
        <v>73</v>
      </c>
      <c r="D235" s="98" t="s">
        <v>74</v>
      </c>
      <c r="E235" s="80">
        <v>15000</v>
      </c>
      <c r="F235" s="80">
        <v>14985</v>
      </c>
      <c r="G235" s="80">
        <f t="shared" si="58"/>
        <v>14985</v>
      </c>
      <c r="H235" s="80"/>
      <c r="I235" s="80"/>
      <c r="J235" s="80"/>
      <c r="K235" s="80"/>
      <c r="L235" s="80"/>
      <c r="M235" s="48">
        <f t="shared" si="55"/>
        <v>99.9</v>
      </c>
    </row>
    <row r="236" spans="1:13" s="132" customFormat="1" ht="28.5">
      <c r="A236" s="127"/>
      <c r="B236" s="128">
        <v>80120</v>
      </c>
      <c r="C236" s="129"/>
      <c r="D236" s="130" t="s">
        <v>133</v>
      </c>
      <c r="E236" s="131">
        <f>SUM(E237)</f>
        <v>2500</v>
      </c>
      <c r="F236" s="131">
        <f aca="true" t="shared" si="59" ref="F236:L236">SUM(F237)</f>
        <v>2500</v>
      </c>
      <c r="G236" s="131">
        <f t="shared" si="59"/>
        <v>2500</v>
      </c>
      <c r="H236" s="131">
        <f t="shared" si="59"/>
        <v>0</v>
      </c>
      <c r="I236" s="131">
        <f t="shared" si="59"/>
        <v>2500</v>
      </c>
      <c r="J236" s="131">
        <f t="shared" si="59"/>
        <v>0</v>
      </c>
      <c r="K236" s="131">
        <f t="shared" si="59"/>
        <v>0</v>
      </c>
      <c r="L236" s="131">
        <f t="shared" si="59"/>
        <v>0</v>
      </c>
      <c r="M236" s="48">
        <f t="shared" si="55"/>
        <v>100</v>
      </c>
    </row>
    <row r="237" spans="1:13" s="54" customFormat="1" ht="84">
      <c r="A237" s="133"/>
      <c r="B237" s="83"/>
      <c r="C237" s="86" t="s">
        <v>134</v>
      </c>
      <c r="D237" s="98" t="s">
        <v>38</v>
      </c>
      <c r="E237" s="80">
        <v>2500</v>
      </c>
      <c r="F237" s="80">
        <v>2500</v>
      </c>
      <c r="G237" s="80">
        <f>F237-L237</f>
        <v>2500</v>
      </c>
      <c r="H237" s="80"/>
      <c r="I237" s="80">
        <v>2500</v>
      </c>
      <c r="J237" s="80"/>
      <c r="K237" s="80"/>
      <c r="L237" s="80"/>
      <c r="M237" s="48">
        <f t="shared" si="55"/>
        <v>100</v>
      </c>
    </row>
    <row r="238" spans="1:13" ht="42.75">
      <c r="A238" s="133"/>
      <c r="B238" s="65">
        <v>80146</v>
      </c>
      <c r="C238" s="89"/>
      <c r="D238" s="46" t="s">
        <v>135</v>
      </c>
      <c r="E238" s="47">
        <f>SUM(E239:E239)</f>
        <v>85324</v>
      </c>
      <c r="F238" s="47">
        <f aca="true" t="shared" si="60" ref="F238:L238">SUM(F239:F239)</f>
        <v>76322</v>
      </c>
      <c r="G238" s="47">
        <f t="shared" si="60"/>
        <v>76322</v>
      </c>
      <c r="H238" s="47">
        <f t="shared" si="60"/>
        <v>0</v>
      </c>
      <c r="I238" s="47">
        <f t="shared" si="60"/>
        <v>0</v>
      </c>
      <c r="J238" s="47">
        <f t="shared" si="60"/>
        <v>0</v>
      </c>
      <c r="K238" s="47">
        <f t="shared" si="60"/>
        <v>0</v>
      </c>
      <c r="L238" s="47">
        <f t="shared" si="60"/>
        <v>0</v>
      </c>
      <c r="M238" s="48">
        <f t="shared" si="55"/>
        <v>89.44962730298627</v>
      </c>
    </row>
    <row r="239" spans="1:13" s="54" customFormat="1" ht="12.75" customHeight="1">
      <c r="A239" s="133"/>
      <c r="B239" s="85"/>
      <c r="C239" s="86" t="s">
        <v>25</v>
      </c>
      <c r="D239" s="98" t="s">
        <v>26</v>
      </c>
      <c r="E239" s="80">
        <v>85324</v>
      </c>
      <c r="F239" s="80">
        <v>76322</v>
      </c>
      <c r="G239" s="80">
        <f>(F239-L239)</f>
        <v>76322</v>
      </c>
      <c r="H239" s="80"/>
      <c r="I239" s="80"/>
      <c r="J239" s="80"/>
      <c r="K239" s="80"/>
      <c r="L239" s="80"/>
      <c r="M239" s="48">
        <f t="shared" si="55"/>
        <v>89.44962730298627</v>
      </c>
    </row>
    <row r="240" spans="1:13" ht="15.75" customHeight="1">
      <c r="A240" s="133"/>
      <c r="B240" s="97">
        <v>80195</v>
      </c>
      <c r="C240" s="89"/>
      <c r="D240" s="46" t="s">
        <v>32</v>
      </c>
      <c r="E240" s="47">
        <f>SUM(E241:E243)</f>
        <v>26900</v>
      </c>
      <c r="F240" s="47">
        <f aca="true" t="shared" si="61" ref="F240:L240">SUM(F241:F243)</f>
        <v>26608</v>
      </c>
      <c r="G240" s="47">
        <f t="shared" si="61"/>
        <v>26608</v>
      </c>
      <c r="H240" s="47">
        <f t="shared" si="61"/>
        <v>4000</v>
      </c>
      <c r="I240" s="47">
        <f t="shared" si="61"/>
        <v>0</v>
      </c>
      <c r="J240" s="47">
        <f t="shared" si="61"/>
        <v>0</v>
      </c>
      <c r="K240" s="47">
        <f t="shared" si="61"/>
        <v>0</v>
      </c>
      <c r="L240" s="47">
        <f t="shared" si="61"/>
        <v>0</v>
      </c>
      <c r="M240" s="48">
        <f t="shared" si="55"/>
        <v>98.91449814126393</v>
      </c>
    </row>
    <row r="241" spans="1:13" s="54" customFormat="1" ht="24">
      <c r="A241" s="133"/>
      <c r="B241" s="83"/>
      <c r="C241" s="86" t="s">
        <v>23</v>
      </c>
      <c r="D241" s="98" t="s">
        <v>24</v>
      </c>
      <c r="E241" s="80">
        <v>4000</v>
      </c>
      <c r="F241" s="80">
        <v>4000</v>
      </c>
      <c r="G241" s="80">
        <f>(F241-L241)</f>
        <v>4000</v>
      </c>
      <c r="H241" s="80">
        <v>4000</v>
      </c>
      <c r="I241" s="80"/>
      <c r="J241" s="80"/>
      <c r="K241" s="80"/>
      <c r="L241" s="80"/>
      <c r="M241" s="48">
        <f t="shared" si="55"/>
        <v>100</v>
      </c>
    </row>
    <row r="242" spans="1:13" s="54" customFormat="1" ht="24">
      <c r="A242" s="133"/>
      <c r="B242" s="83"/>
      <c r="C242" s="86" t="s">
        <v>33</v>
      </c>
      <c r="D242" s="98" t="s">
        <v>34</v>
      </c>
      <c r="E242" s="80">
        <v>11362</v>
      </c>
      <c r="F242" s="80">
        <v>11118</v>
      </c>
      <c r="G242" s="80">
        <f>(F242-L242)</f>
        <v>11118</v>
      </c>
      <c r="H242" s="80"/>
      <c r="I242" s="80"/>
      <c r="J242" s="80"/>
      <c r="K242" s="80"/>
      <c r="L242" s="80"/>
      <c r="M242" s="48">
        <f t="shared" si="55"/>
        <v>97.85249075866925</v>
      </c>
    </row>
    <row r="243" spans="1:13" s="54" customFormat="1" ht="12.75" customHeight="1">
      <c r="A243" s="86"/>
      <c r="B243" s="73"/>
      <c r="C243" s="86" t="s">
        <v>25</v>
      </c>
      <c r="D243" s="98" t="s">
        <v>26</v>
      </c>
      <c r="E243" s="80">
        <v>11538</v>
      </c>
      <c r="F243" s="80">
        <v>11490</v>
      </c>
      <c r="G243" s="80">
        <f>(F243-L243)</f>
        <v>11490</v>
      </c>
      <c r="H243" s="80"/>
      <c r="I243" s="80"/>
      <c r="J243" s="80"/>
      <c r="K243" s="80"/>
      <c r="L243" s="80"/>
      <c r="M243" s="48">
        <f t="shared" si="55"/>
        <v>99.58398335933437</v>
      </c>
    </row>
    <row r="244" spans="1:13" ht="15.75">
      <c r="A244" s="59">
        <v>851</v>
      </c>
      <c r="B244" s="107"/>
      <c r="C244" s="107"/>
      <c r="D244" s="40" t="s">
        <v>136</v>
      </c>
      <c r="E244" s="41">
        <f>SUM(E245+E257)</f>
        <v>494234</v>
      </c>
      <c r="F244" s="41">
        <f aca="true" t="shared" si="62" ref="F244:L244">SUM(F245+F257)</f>
        <v>448023</v>
      </c>
      <c r="G244" s="41">
        <f t="shared" si="62"/>
        <v>444528</v>
      </c>
      <c r="H244" s="41">
        <f t="shared" si="62"/>
        <v>132431</v>
      </c>
      <c r="I244" s="41">
        <f t="shared" si="62"/>
        <v>134000</v>
      </c>
      <c r="J244" s="41">
        <f t="shared" si="62"/>
        <v>0</v>
      </c>
      <c r="K244" s="41">
        <f t="shared" si="62"/>
        <v>0</v>
      </c>
      <c r="L244" s="41">
        <f t="shared" si="62"/>
        <v>3495</v>
      </c>
      <c r="M244" s="63">
        <f t="shared" si="55"/>
        <v>90.64997551766977</v>
      </c>
    </row>
    <row r="245" spans="1:13" ht="28.5">
      <c r="A245" s="95"/>
      <c r="B245" s="89">
        <v>85154</v>
      </c>
      <c r="C245" s="89"/>
      <c r="D245" s="46" t="s">
        <v>137</v>
      </c>
      <c r="E245" s="75">
        <f>SUM(E246:E256)</f>
        <v>417654</v>
      </c>
      <c r="F245" s="75">
        <f aca="true" t="shared" si="63" ref="F245:L245">SUM(F246:F256)</f>
        <v>371872</v>
      </c>
      <c r="G245" s="75">
        <f t="shared" si="63"/>
        <v>368377</v>
      </c>
      <c r="H245" s="75">
        <f t="shared" si="63"/>
        <v>132431</v>
      </c>
      <c r="I245" s="75">
        <f t="shared" si="63"/>
        <v>118000</v>
      </c>
      <c r="J245" s="75">
        <f t="shared" si="63"/>
        <v>0</v>
      </c>
      <c r="K245" s="75">
        <f t="shared" si="63"/>
        <v>0</v>
      </c>
      <c r="L245" s="75">
        <f t="shared" si="63"/>
        <v>3495</v>
      </c>
      <c r="M245" s="48">
        <f t="shared" si="55"/>
        <v>89.03829485650802</v>
      </c>
    </row>
    <row r="246" spans="1:13" s="81" customFormat="1" ht="60">
      <c r="A246" s="82"/>
      <c r="B246" s="83"/>
      <c r="C246" s="77">
        <v>2820</v>
      </c>
      <c r="D246" s="105" t="s">
        <v>138</v>
      </c>
      <c r="E246" s="79">
        <v>118000</v>
      </c>
      <c r="F246" s="79">
        <v>118000</v>
      </c>
      <c r="G246" s="80">
        <f>(F246-L246)</f>
        <v>118000</v>
      </c>
      <c r="H246" s="80"/>
      <c r="I246" s="80">
        <v>118000</v>
      </c>
      <c r="J246" s="80"/>
      <c r="K246" s="80"/>
      <c r="L246" s="80"/>
      <c r="M246" s="48">
        <f t="shared" si="55"/>
        <v>100</v>
      </c>
    </row>
    <row r="247" spans="1:13" s="54" customFormat="1" ht="24">
      <c r="A247" s="82"/>
      <c r="B247" s="83"/>
      <c r="C247" s="86" t="s">
        <v>67</v>
      </c>
      <c r="D247" s="98" t="s">
        <v>68</v>
      </c>
      <c r="E247" s="80">
        <v>46600</v>
      </c>
      <c r="F247" s="80">
        <v>36857</v>
      </c>
      <c r="G247" s="80">
        <f aca="true" t="shared" si="64" ref="G247:G256">(F247-L247)</f>
        <v>36857</v>
      </c>
      <c r="H247" s="80">
        <v>36857</v>
      </c>
      <c r="I247" s="80"/>
      <c r="J247" s="80"/>
      <c r="K247" s="80"/>
      <c r="L247" s="80"/>
      <c r="M247" s="48">
        <f t="shared" si="55"/>
        <v>79.09227467811158</v>
      </c>
    </row>
    <row r="248" spans="1:13" s="54" customFormat="1" ht="24">
      <c r="A248" s="69"/>
      <c r="B248" s="83"/>
      <c r="C248" s="86" t="s">
        <v>58</v>
      </c>
      <c r="D248" s="98" t="s">
        <v>59</v>
      </c>
      <c r="E248" s="80">
        <v>10000</v>
      </c>
      <c r="F248" s="80">
        <v>7146</v>
      </c>
      <c r="G248" s="80">
        <f t="shared" si="64"/>
        <v>7146</v>
      </c>
      <c r="H248" s="80">
        <v>7146</v>
      </c>
      <c r="I248" s="80"/>
      <c r="J248" s="80"/>
      <c r="K248" s="80"/>
      <c r="L248" s="80"/>
      <c r="M248" s="48">
        <f t="shared" si="55"/>
        <v>71.46000000000001</v>
      </c>
    </row>
    <row r="249" spans="1:13" s="54" customFormat="1" ht="12.75" customHeight="1">
      <c r="A249" s="69"/>
      <c r="B249" s="85"/>
      <c r="C249" s="86" t="s">
        <v>71</v>
      </c>
      <c r="D249" s="98" t="s">
        <v>72</v>
      </c>
      <c r="E249" s="80">
        <v>1400</v>
      </c>
      <c r="F249" s="80">
        <v>894</v>
      </c>
      <c r="G249" s="80">
        <f t="shared" si="64"/>
        <v>894</v>
      </c>
      <c r="H249" s="80">
        <v>894</v>
      </c>
      <c r="I249" s="80"/>
      <c r="J249" s="80"/>
      <c r="K249" s="80"/>
      <c r="L249" s="80"/>
      <c r="M249" s="48">
        <f t="shared" si="55"/>
        <v>63.857142857142854</v>
      </c>
    </row>
    <row r="250" spans="1:13" s="54" customFormat="1" ht="24">
      <c r="A250" s="69"/>
      <c r="B250" s="85"/>
      <c r="C250" s="86" t="s">
        <v>23</v>
      </c>
      <c r="D250" s="98" t="s">
        <v>24</v>
      </c>
      <c r="E250" s="80">
        <v>90000</v>
      </c>
      <c r="F250" s="80">
        <v>87534</v>
      </c>
      <c r="G250" s="80">
        <f t="shared" si="64"/>
        <v>87534</v>
      </c>
      <c r="H250" s="80">
        <v>87534</v>
      </c>
      <c r="I250" s="80"/>
      <c r="J250" s="80"/>
      <c r="K250" s="80"/>
      <c r="L250" s="80"/>
      <c r="M250" s="84">
        <f t="shared" si="55"/>
        <v>97.26</v>
      </c>
    </row>
    <row r="251" spans="1:13" s="54" customFormat="1" ht="24">
      <c r="A251" s="69"/>
      <c r="B251" s="85"/>
      <c r="C251" s="86" t="s">
        <v>33</v>
      </c>
      <c r="D251" s="98" t="s">
        <v>34</v>
      </c>
      <c r="E251" s="80">
        <v>35500</v>
      </c>
      <c r="F251" s="80">
        <v>27688</v>
      </c>
      <c r="G251" s="80">
        <f t="shared" si="64"/>
        <v>27688</v>
      </c>
      <c r="H251" s="80"/>
      <c r="I251" s="80"/>
      <c r="J251" s="80"/>
      <c r="K251" s="80"/>
      <c r="L251" s="80"/>
      <c r="M251" s="48">
        <f t="shared" si="55"/>
        <v>77.9943661971831</v>
      </c>
    </row>
    <row r="252" spans="1:13" s="54" customFormat="1" ht="12.75" customHeight="1">
      <c r="A252" s="69"/>
      <c r="B252" s="85"/>
      <c r="C252" s="86" t="s">
        <v>40</v>
      </c>
      <c r="D252" s="98" t="s">
        <v>41</v>
      </c>
      <c r="E252" s="80">
        <v>30000</v>
      </c>
      <c r="F252" s="80">
        <v>29983</v>
      </c>
      <c r="G252" s="80">
        <f t="shared" si="64"/>
        <v>29983</v>
      </c>
      <c r="H252" s="80"/>
      <c r="I252" s="80"/>
      <c r="J252" s="80"/>
      <c r="K252" s="80"/>
      <c r="L252" s="80"/>
      <c r="M252" s="48">
        <f t="shared" si="55"/>
        <v>99.94333333333333</v>
      </c>
    </row>
    <row r="253" spans="1:13" s="54" customFormat="1" ht="12.75" customHeight="1">
      <c r="A253" s="69"/>
      <c r="B253" s="85"/>
      <c r="C253" s="86" t="s">
        <v>25</v>
      </c>
      <c r="D253" s="98" t="s">
        <v>26</v>
      </c>
      <c r="E253" s="80">
        <v>79154</v>
      </c>
      <c r="F253" s="80">
        <v>58841</v>
      </c>
      <c r="G253" s="80">
        <f t="shared" si="64"/>
        <v>58841</v>
      </c>
      <c r="H253" s="80"/>
      <c r="I253" s="80"/>
      <c r="J253" s="80"/>
      <c r="K253" s="80"/>
      <c r="L253" s="80"/>
      <c r="M253" s="84">
        <f t="shared" si="55"/>
        <v>74.33736766303662</v>
      </c>
    </row>
    <row r="254" spans="1:13" s="54" customFormat="1" ht="12.75" customHeight="1">
      <c r="A254" s="69"/>
      <c r="B254" s="85"/>
      <c r="C254" s="86" t="s">
        <v>78</v>
      </c>
      <c r="D254" s="98" t="s">
        <v>79</v>
      </c>
      <c r="E254" s="80">
        <v>2000</v>
      </c>
      <c r="F254" s="80">
        <v>701</v>
      </c>
      <c r="G254" s="80">
        <f t="shared" si="64"/>
        <v>701</v>
      </c>
      <c r="H254" s="80"/>
      <c r="I254" s="80"/>
      <c r="J254" s="80"/>
      <c r="K254" s="80"/>
      <c r="L254" s="80"/>
      <c r="M254" s="48">
        <f t="shared" si="55"/>
        <v>35.05</v>
      </c>
    </row>
    <row r="255" spans="1:13" s="54" customFormat="1" ht="36">
      <c r="A255" s="69"/>
      <c r="B255" s="85"/>
      <c r="C255" s="86" t="s">
        <v>73</v>
      </c>
      <c r="D255" s="98" t="s">
        <v>74</v>
      </c>
      <c r="E255" s="80">
        <v>1500</v>
      </c>
      <c r="F255" s="80">
        <v>733</v>
      </c>
      <c r="G255" s="80">
        <f t="shared" si="64"/>
        <v>733</v>
      </c>
      <c r="H255" s="80"/>
      <c r="I255" s="80"/>
      <c r="J255" s="80"/>
      <c r="K255" s="80"/>
      <c r="L255" s="80"/>
      <c r="M255" s="48">
        <f t="shared" si="55"/>
        <v>48.86666666666667</v>
      </c>
    </row>
    <row r="256" spans="1:13" s="54" customFormat="1" ht="36">
      <c r="A256" s="82"/>
      <c r="B256" s="73"/>
      <c r="C256" s="86" t="s">
        <v>53</v>
      </c>
      <c r="D256" s="98" t="s">
        <v>54</v>
      </c>
      <c r="E256" s="80">
        <v>3500</v>
      </c>
      <c r="F256" s="80">
        <v>3495</v>
      </c>
      <c r="G256" s="80">
        <f t="shared" si="64"/>
        <v>0</v>
      </c>
      <c r="H256" s="80"/>
      <c r="I256" s="80"/>
      <c r="J256" s="80"/>
      <c r="K256" s="80"/>
      <c r="L256" s="80">
        <v>3495</v>
      </c>
      <c r="M256" s="48">
        <f t="shared" si="55"/>
        <v>99.85714285714286</v>
      </c>
    </row>
    <row r="257" spans="1:13" ht="15.75" customHeight="1">
      <c r="A257" s="82"/>
      <c r="B257" s="97">
        <v>85195</v>
      </c>
      <c r="C257" s="89"/>
      <c r="D257" s="46" t="s">
        <v>32</v>
      </c>
      <c r="E257" s="171">
        <f>SUM(E258:E260)</f>
        <v>76580</v>
      </c>
      <c r="F257" s="171">
        <f aca="true" t="shared" si="65" ref="F257:L257">SUM(F258:F260)</f>
        <v>76151</v>
      </c>
      <c r="G257" s="171">
        <f t="shared" si="65"/>
        <v>76151</v>
      </c>
      <c r="H257" s="171">
        <f t="shared" si="65"/>
        <v>0</v>
      </c>
      <c r="I257" s="171">
        <f t="shared" si="65"/>
        <v>16000</v>
      </c>
      <c r="J257" s="171">
        <f t="shared" si="65"/>
        <v>0</v>
      </c>
      <c r="K257" s="171">
        <f t="shared" si="65"/>
        <v>0</v>
      </c>
      <c r="L257" s="171">
        <f t="shared" si="65"/>
        <v>0</v>
      </c>
      <c r="M257" s="48">
        <f t="shared" si="55"/>
        <v>99.43980151475581</v>
      </c>
    </row>
    <row r="258" spans="1:13" s="54" customFormat="1" ht="60">
      <c r="A258" s="82"/>
      <c r="B258" s="172"/>
      <c r="C258" s="173">
        <v>2820</v>
      </c>
      <c r="D258" s="105" t="s">
        <v>138</v>
      </c>
      <c r="E258" s="80">
        <v>16000</v>
      </c>
      <c r="F258" s="80">
        <v>16000</v>
      </c>
      <c r="G258" s="80">
        <f>(F258-L258)</f>
        <v>16000</v>
      </c>
      <c r="H258" s="80"/>
      <c r="I258" s="80">
        <v>16000</v>
      </c>
      <c r="J258" s="80"/>
      <c r="K258" s="80"/>
      <c r="L258" s="80"/>
      <c r="M258" s="48">
        <f t="shared" si="55"/>
        <v>100</v>
      </c>
    </row>
    <row r="259" spans="1:13" s="54" customFormat="1" ht="24">
      <c r="A259" s="82"/>
      <c r="B259" s="83"/>
      <c r="C259" s="86" t="s">
        <v>33</v>
      </c>
      <c r="D259" s="98" t="s">
        <v>34</v>
      </c>
      <c r="E259" s="80">
        <v>5300</v>
      </c>
      <c r="F259" s="80">
        <v>5215</v>
      </c>
      <c r="G259" s="80">
        <f>(F259-L259)</f>
        <v>5215</v>
      </c>
      <c r="H259" s="80"/>
      <c r="I259" s="80"/>
      <c r="J259" s="80"/>
      <c r="K259" s="80"/>
      <c r="L259" s="80"/>
      <c r="M259" s="48">
        <f t="shared" si="55"/>
        <v>98.39622641509433</v>
      </c>
    </row>
    <row r="260" spans="1:13" s="54" customFormat="1" ht="12.75" customHeight="1">
      <c r="A260" s="99"/>
      <c r="B260" s="73"/>
      <c r="C260" s="86" t="s">
        <v>25</v>
      </c>
      <c r="D260" s="98" t="s">
        <v>26</v>
      </c>
      <c r="E260" s="80">
        <v>55280</v>
      </c>
      <c r="F260" s="80">
        <v>54936</v>
      </c>
      <c r="G260" s="80">
        <f>(F260-L260)</f>
        <v>54936</v>
      </c>
      <c r="H260" s="80"/>
      <c r="I260" s="80"/>
      <c r="J260" s="80"/>
      <c r="K260" s="80"/>
      <c r="L260" s="80"/>
      <c r="M260" s="48">
        <f t="shared" si="55"/>
        <v>99.37771345875542</v>
      </c>
    </row>
    <row r="261" spans="1:13" ht="30">
      <c r="A261" s="59">
        <v>852</v>
      </c>
      <c r="B261" s="107"/>
      <c r="C261" s="107"/>
      <c r="D261" s="40" t="s">
        <v>139</v>
      </c>
      <c r="E261" s="174">
        <f>SUM(E262+E274+E276+E279+E281+E297+E303)</f>
        <v>11499047</v>
      </c>
      <c r="F261" s="174">
        <f aca="true" t="shared" si="66" ref="F261:L261">SUM(F262+F274+F276+F279+F281+F297+F303)</f>
        <v>10795658</v>
      </c>
      <c r="G261" s="174">
        <f t="shared" si="66"/>
        <v>10779249</v>
      </c>
      <c r="H261" s="174">
        <f t="shared" si="66"/>
        <v>1704798</v>
      </c>
      <c r="I261" s="174">
        <f t="shared" si="66"/>
        <v>0</v>
      </c>
      <c r="J261" s="174">
        <f t="shared" si="66"/>
        <v>0</v>
      </c>
      <c r="K261" s="174">
        <f t="shared" si="66"/>
        <v>0</v>
      </c>
      <c r="L261" s="174">
        <f t="shared" si="66"/>
        <v>16409</v>
      </c>
      <c r="M261" s="175">
        <f t="shared" si="55"/>
        <v>93.88306700546576</v>
      </c>
    </row>
    <row r="262" spans="1:13" ht="45">
      <c r="A262" s="158"/>
      <c r="B262" s="97">
        <v>85212</v>
      </c>
      <c r="C262" s="89"/>
      <c r="D262" s="176" t="s">
        <v>140</v>
      </c>
      <c r="E262" s="47">
        <f>SUM(E263:E273)</f>
        <v>6235025</v>
      </c>
      <c r="F262" s="47">
        <f aca="true" t="shared" si="67" ref="F262:L262">SUM(F263:F273)</f>
        <v>6119346</v>
      </c>
      <c r="G262" s="47">
        <f t="shared" si="67"/>
        <v>6117346</v>
      </c>
      <c r="H262" s="47">
        <f t="shared" si="67"/>
        <v>245980</v>
      </c>
      <c r="I262" s="47">
        <f t="shared" si="67"/>
        <v>0</v>
      </c>
      <c r="J262" s="47">
        <f t="shared" si="67"/>
        <v>0</v>
      </c>
      <c r="K262" s="47">
        <f t="shared" si="67"/>
        <v>0</v>
      </c>
      <c r="L262" s="47">
        <f t="shared" si="67"/>
        <v>2000</v>
      </c>
      <c r="M262" s="48">
        <f t="shared" si="55"/>
        <v>98.14469067886657</v>
      </c>
    </row>
    <row r="263" spans="1:13" s="81" customFormat="1" ht="12.75" customHeight="1">
      <c r="A263" s="82"/>
      <c r="B263" s="83"/>
      <c r="C263" s="149" t="s">
        <v>141</v>
      </c>
      <c r="D263" s="98" t="s">
        <v>142</v>
      </c>
      <c r="E263" s="79">
        <v>5920975</v>
      </c>
      <c r="F263" s="79">
        <v>5821476</v>
      </c>
      <c r="G263" s="79">
        <f>(F263-L263)</f>
        <v>5821476</v>
      </c>
      <c r="H263" s="79"/>
      <c r="I263" s="79"/>
      <c r="J263" s="79"/>
      <c r="K263" s="79"/>
      <c r="L263" s="79"/>
      <c r="M263" s="48">
        <f t="shared" si="55"/>
        <v>98.31955041188318</v>
      </c>
    </row>
    <row r="264" spans="1:13" s="81" customFormat="1" ht="24">
      <c r="A264" s="82"/>
      <c r="B264" s="83"/>
      <c r="C264" s="149" t="s">
        <v>67</v>
      </c>
      <c r="D264" s="98" t="s">
        <v>68</v>
      </c>
      <c r="E264" s="79">
        <v>106000</v>
      </c>
      <c r="F264" s="79">
        <v>101781</v>
      </c>
      <c r="G264" s="79">
        <f aca="true" t="shared" si="68" ref="G264:G273">(F264-L264)</f>
        <v>101781</v>
      </c>
      <c r="H264" s="79">
        <v>101781</v>
      </c>
      <c r="I264" s="79"/>
      <c r="J264" s="79"/>
      <c r="K264" s="79"/>
      <c r="L264" s="79"/>
      <c r="M264" s="48">
        <f t="shared" si="55"/>
        <v>96.01981132075473</v>
      </c>
    </row>
    <row r="265" spans="1:13" s="81" customFormat="1" ht="24">
      <c r="A265" s="69"/>
      <c r="B265" s="85"/>
      <c r="C265" s="149" t="s">
        <v>69</v>
      </c>
      <c r="D265" s="98" t="s">
        <v>70</v>
      </c>
      <c r="E265" s="79">
        <v>3500</v>
      </c>
      <c r="F265" s="79">
        <v>3500</v>
      </c>
      <c r="G265" s="79">
        <f t="shared" si="68"/>
        <v>3500</v>
      </c>
      <c r="H265" s="79">
        <v>3500</v>
      </c>
      <c r="I265" s="79"/>
      <c r="J265" s="79"/>
      <c r="K265" s="79"/>
      <c r="L265" s="79"/>
      <c r="M265" s="48">
        <f t="shared" si="55"/>
        <v>100</v>
      </c>
    </row>
    <row r="266" spans="1:13" s="81" customFormat="1" ht="24">
      <c r="A266" s="69"/>
      <c r="B266" s="85"/>
      <c r="C266" s="164" t="s">
        <v>58</v>
      </c>
      <c r="D266" s="52" t="s">
        <v>59</v>
      </c>
      <c r="E266" s="93">
        <v>146000</v>
      </c>
      <c r="F266" s="93">
        <v>138143</v>
      </c>
      <c r="G266" s="79">
        <f t="shared" si="68"/>
        <v>138143</v>
      </c>
      <c r="H266" s="93">
        <v>138143</v>
      </c>
      <c r="I266" s="79"/>
      <c r="J266" s="79"/>
      <c r="K266" s="79"/>
      <c r="L266" s="79"/>
      <c r="M266" s="84">
        <f t="shared" si="55"/>
        <v>94.61849315068494</v>
      </c>
    </row>
    <row r="267" spans="1:13" s="81" customFormat="1" ht="12.75" customHeight="1">
      <c r="A267" s="82"/>
      <c r="B267" s="83"/>
      <c r="C267" s="149" t="s">
        <v>71</v>
      </c>
      <c r="D267" s="98" t="s">
        <v>72</v>
      </c>
      <c r="E267" s="79">
        <v>3000</v>
      </c>
      <c r="F267" s="79">
        <v>2556</v>
      </c>
      <c r="G267" s="79">
        <f t="shared" si="68"/>
        <v>2556</v>
      </c>
      <c r="H267" s="79">
        <v>2556</v>
      </c>
      <c r="I267" s="79"/>
      <c r="J267" s="79"/>
      <c r="K267" s="79"/>
      <c r="L267" s="79"/>
      <c r="M267" s="48">
        <f t="shared" si="55"/>
        <v>85.2</v>
      </c>
    </row>
    <row r="268" spans="1:13" s="81" customFormat="1" ht="24">
      <c r="A268" s="69"/>
      <c r="B268" s="85"/>
      <c r="C268" s="164" t="s">
        <v>33</v>
      </c>
      <c r="D268" s="52" t="s">
        <v>34</v>
      </c>
      <c r="E268" s="93">
        <v>21512</v>
      </c>
      <c r="F268" s="93">
        <v>21441</v>
      </c>
      <c r="G268" s="79">
        <f t="shared" si="68"/>
        <v>21441</v>
      </c>
      <c r="H268" s="93"/>
      <c r="I268" s="93"/>
      <c r="J268" s="93"/>
      <c r="K268" s="93"/>
      <c r="L268" s="93"/>
      <c r="M268" s="48">
        <f t="shared" si="55"/>
        <v>99.6699516548903</v>
      </c>
    </row>
    <row r="269" spans="1:13" s="81" customFormat="1" ht="12.75">
      <c r="A269" s="69"/>
      <c r="B269" s="85"/>
      <c r="C269" s="149" t="s">
        <v>47</v>
      </c>
      <c r="D269" s="98" t="s">
        <v>48</v>
      </c>
      <c r="E269" s="79">
        <v>417</v>
      </c>
      <c r="F269" s="79">
        <v>416</v>
      </c>
      <c r="G269" s="79">
        <f t="shared" si="68"/>
        <v>416</v>
      </c>
      <c r="H269" s="79"/>
      <c r="I269" s="79"/>
      <c r="J269" s="79"/>
      <c r="K269" s="79"/>
      <c r="L269" s="79"/>
      <c r="M269" s="84">
        <f t="shared" si="55"/>
        <v>99.76019184652279</v>
      </c>
    </row>
    <row r="270" spans="1:13" s="81" customFormat="1" ht="12.75" customHeight="1">
      <c r="A270" s="69"/>
      <c r="B270" s="85"/>
      <c r="C270" s="149" t="s">
        <v>25</v>
      </c>
      <c r="D270" s="98" t="s">
        <v>26</v>
      </c>
      <c r="E270" s="79">
        <v>26621</v>
      </c>
      <c r="F270" s="79">
        <v>23121</v>
      </c>
      <c r="G270" s="79">
        <f t="shared" si="68"/>
        <v>23121</v>
      </c>
      <c r="H270" s="79"/>
      <c r="I270" s="79"/>
      <c r="J270" s="79"/>
      <c r="K270" s="79"/>
      <c r="L270" s="79"/>
      <c r="M270" s="84">
        <f t="shared" si="55"/>
        <v>86.85248488035762</v>
      </c>
    </row>
    <row r="271" spans="1:13" s="81" customFormat="1" ht="12.75" customHeight="1">
      <c r="A271" s="69"/>
      <c r="B271" s="85"/>
      <c r="C271" s="149" t="s">
        <v>78</v>
      </c>
      <c r="D271" s="98" t="s">
        <v>79</v>
      </c>
      <c r="E271" s="79">
        <v>814</v>
      </c>
      <c r="F271" s="79">
        <v>726</v>
      </c>
      <c r="G271" s="79">
        <f t="shared" si="68"/>
        <v>726</v>
      </c>
      <c r="H271" s="79"/>
      <c r="I271" s="79"/>
      <c r="J271" s="79"/>
      <c r="K271" s="79"/>
      <c r="L271" s="79"/>
      <c r="M271" s="84">
        <f t="shared" si="55"/>
        <v>89.1891891891892</v>
      </c>
    </row>
    <row r="272" spans="1:13" s="81" customFormat="1" ht="36">
      <c r="A272" s="69"/>
      <c r="B272" s="85"/>
      <c r="C272" s="149" t="s">
        <v>73</v>
      </c>
      <c r="D272" s="98" t="s">
        <v>74</v>
      </c>
      <c r="E272" s="79">
        <v>4186</v>
      </c>
      <c r="F272" s="79">
        <v>4186</v>
      </c>
      <c r="G272" s="79">
        <f t="shared" si="68"/>
        <v>4186</v>
      </c>
      <c r="H272" s="79"/>
      <c r="I272" s="79"/>
      <c r="J272" s="79"/>
      <c r="K272" s="79"/>
      <c r="L272" s="79"/>
      <c r="M272" s="48">
        <f t="shared" si="55"/>
        <v>100</v>
      </c>
    </row>
    <row r="273" spans="1:13" s="81" customFormat="1" ht="36">
      <c r="A273" s="82"/>
      <c r="B273" s="70"/>
      <c r="C273" s="149" t="s">
        <v>53</v>
      </c>
      <c r="D273" s="98" t="s">
        <v>54</v>
      </c>
      <c r="E273" s="79">
        <v>2000</v>
      </c>
      <c r="F273" s="79">
        <v>2000</v>
      </c>
      <c r="G273" s="79">
        <f t="shared" si="68"/>
        <v>0</v>
      </c>
      <c r="H273" s="79"/>
      <c r="I273" s="79"/>
      <c r="J273" s="79"/>
      <c r="K273" s="79"/>
      <c r="L273" s="79">
        <v>2000</v>
      </c>
      <c r="M273" s="48">
        <f t="shared" si="55"/>
        <v>100</v>
      </c>
    </row>
    <row r="274" spans="1:13" ht="67.5">
      <c r="A274" s="82"/>
      <c r="B274" s="83">
        <v>85213</v>
      </c>
      <c r="C274" s="73"/>
      <c r="D274" s="177" t="s">
        <v>143</v>
      </c>
      <c r="E274" s="75">
        <f>SUM(E275)</f>
        <v>71023</v>
      </c>
      <c r="F274" s="75">
        <f aca="true" t="shared" si="69" ref="F274:L274">SUM(F275)</f>
        <v>69696</v>
      </c>
      <c r="G274" s="75">
        <f t="shared" si="69"/>
        <v>69696</v>
      </c>
      <c r="H274" s="75">
        <f t="shared" si="69"/>
        <v>0</v>
      </c>
      <c r="I274" s="75">
        <f t="shared" si="69"/>
        <v>0</v>
      </c>
      <c r="J274" s="75">
        <f t="shared" si="69"/>
        <v>0</v>
      </c>
      <c r="K274" s="75">
        <f t="shared" si="69"/>
        <v>0</v>
      </c>
      <c r="L274" s="75">
        <f t="shared" si="69"/>
        <v>0</v>
      </c>
      <c r="M274" s="48">
        <f t="shared" si="55"/>
        <v>98.13159117468989</v>
      </c>
    </row>
    <row r="275" spans="1:13" s="54" customFormat="1" ht="24">
      <c r="A275" s="99"/>
      <c r="B275" s="73"/>
      <c r="C275" s="86" t="s">
        <v>144</v>
      </c>
      <c r="D275" s="98" t="s">
        <v>145</v>
      </c>
      <c r="E275" s="80">
        <v>71023</v>
      </c>
      <c r="F275" s="80">
        <v>69696</v>
      </c>
      <c r="G275" s="80">
        <f>(F275-L275)</f>
        <v>69696</v>
      </c>
      <c r="H275" s="80"/>
      <c r="I275" s="80"/>
      <c r="J275" s="80"/>
      <c r="K275" s="80"/>
      <c r="L275" s="80"/>
      <c r="M275" s="48">
        <f t="shared" si="55"/>
        <v>98.13159117468989</v>
      </c>
    </row>
    <row r="276" spans="1:13" ht="48">
      <c r="A276" s="82"/>
      <c r="B276" s="83">
        <v>85214</v>
      </c>
      <c r="C276" s="73"/>
      <c r="D276" s="178" t="s">
        <v>146</v>
      </c>
      <c r="E276" s="75">
        <f>SUM(E277:E278)</f>
        <v>2077810</v>
      </c>
      <c r="F276" s="75">
        <f aca="true" t="shared" si="70" ref="F276:L276">SUM(F277:F278)</f>
        <v>1724324</v>
      </c>
      <c r="G276" s="75">
        <f t="shared" si="70"/>
        <v>1724324</v>
      </c>
      <c r="H276" s="75">
        <f t="shared" si="70"/>
        <v>0</v>
      </c>
      <c r="I276" s="75">
        <f t="shared" si="70"/>
        <v>0</v>
      </c>
      <c r="J276" s="75">
        <f t="shared" si="70"/>
        <v>0</v>
      </c>
      <c r="K276" s="75">
        <f t="shared" si="70"/>
        <v>0</v>
      </c>
      <c r="L276" s="75">
        <f t="shared" si="70"/>
        <v>0</v>
      </c>
      <c r="M276" s="84">
        <f t="shared" si="55"/>
        <v>82.98756864198363</v>
      </c>
    </row>
    <row r="277" spans="1:13" s="54" customFormat="1" ht="12.75" customHeight="1">
      <c r="A277" s="82"/>
      <c r="B277" s="83"/>
      <c r="C277" s="86" t="s">
        <v>141</v>
      </c>
      <c r="D277" s="98" t="s">
        <v>142</v>
      </c>
      <c r="E277" s="80">
        <v>1997810</v>
      </c>
      <c r="F277" s="80">
        <v>1695782</v>
      </c>
      <c r="G277" s="80">
        <f>(F277-L277)</f>
        <v>1695782</v>
      </c>
      <c r="H277" s="80"/>
      <c r="I277" s="80"/>
      <c r="J277" s="80"/>
      <c r="K277" s="80"/>
      <c r="L277" s="80"/>
      <c r="M277" s="48">
        <f t="shared" si="55"/>
        <v>84.882045840195</v>
      </c>
    </row>
    <row r="278" spans="1:13" s="54" customFormat="1" ht="60">
      <c r="A278" s="82"/>
      <c r="B278" s="73"/>
      <c r="C278" s="86" t="s">
        <v>147</v>
      </c>
      <c r="D278" s="98" t="s">
        <v>148</v>
      </c>
      <c r="E278" s="80">
        <v>80000</v>
      </c>
      <c r="F278" s="80">
        <v>28542</v>
      </c>
      <c r="G278" s="80">
        <f>(F278-L278)</f>
        <v>28542</v>
      </c>
      <c r="H278" s="80"/>
      <c r="I278" s="80"/>
      <c r="J278" s="80"/>
      <c r="K278" s="80"/>
      <c r="L278" s="80"/>
      <c r="M278" s="48">
        <f t="shared" si="55"/>
        <v>35.6775</v>
      </c>
    </row>
    <row r="279" spans="1:13" ht="15.75" customHeight="1">
      <c r="A279" s="82"/>
      <c r="B279" s="97">
        <v>85215</v>
      </c>
      <c r="C279" s="89"/>
      <c r="D279" s="46" t="s">
        <v>149</v>
      </c>
      <c r="E279" s="47">
        <f>SUM(E280)</f>
        <v>1042260</v>
      </c>
      <c r="F279" s="47">
        <f aca="true" t="shared" si="71" ref="F279:L279">SUM(F280)</f>
        <v>950392</v>
      </c>
      <c r="G279" s="47">
        <f t="shared" si="71"/>
        <v>950392</v>
      </c>
      <c r="H279" s="47">
        <f t="shared" si="71"/>
        <v>0</v>
      </c>
      <c r="I279" s="47">
        <f t="shared" si="71"/>
        <v>0</v>
      </c>
      <c r="J279" s="47">
        <f t="shared" si="71"/>
        <v>0</v>
      </c>
      <c r="K279" s="47">
        <f t="shared" si="71"/>
        <v>0</v>
      </c>
      <c r="L279" s="47">
        <f t="shared" si="71"/>
        <v>0</v>
      </c>
      <c r="M279" s="48">
        <f t="shared" si="55"/>
        <v>91.18569262947825</v>
      </c>
    </row>
    <row r="280" spans="1:13" s="54" customFormat="1" ht="12.75" customHeight="1">
      <c r="A280" s="82"/>
      <c r="B280" s="73"/>
      <c r="C280" s="86" t="s">
        <v>141</v>
      </c>
      <c r="D280" s="98" t="s">
        <v>142</v>
      </c>
      <c r="E280" s="80">
        <v>1042260</v>
      </c>
      <c r="F280" s="80">
        <v>950392</v>
      </c>
      <c r="G280" s="80">
        <f>(F280-L280)</f>
        <v>950392</v>
      </c>
      <c r="H280" s="80"/>
      <c r="I280" s="80"/>
      <c r="J280" s="80"/>
      <c r="K280" s="80"/>
      <c r="L280" s="80"/>
      <c r="M280" s="48">
        <f t="shared" si="55"/>
        <v>91.18569262947825</v>
      </c>
    </row>
    <row r="281" spans="1:13" ht="25.5">
      <c r="A281" s="82"/>
      <c r="B281" s="65">
        <v>85219</v>
      </c>
      <c r="C281" s="89"/>
      <c r="D281" s="146" t="s">
        <v>150</v>
      </c>
      <c r="E281" s="47">
        <f>SUM(E282:E296)</f>
        <v>1718929</v>
      </c>
      <c r="F281" s="47">
        <f aca="true" t="shared" si="72" ref="F281:L281">SUM(F282:F296)</f>
        <v>1598869</v>
      </c>
      <c r="G281" s="47">
        <f t="shared" si="72"/>
        <v>1584460</v>
      </c>
      <c r="H281" s="47">
        <f t="shared" si="72"/>
        <v>1375024</v>
      </c>
      <c r="I281" s="47">
        <f t="shared" si="72"/>
        <v>0</v>
      </c>
      <c r="J281" s="47">
        <f t="shared" si="72"/>
        <v>0</v>
      </c>
      <c r="K281" s="47">
        <f t="shared" si="72"/>
        <v>0</v>
      </c>
      <c r="L281" s="47">
        <f t="shared" si="72"/>
        <v>14409</v>
      </c>
      <c r="M281" s="48">
        <f t="shared" si="55"/>
        <v>93.01541832152462</v>
      </c>
    </row>
    <row r="282" spans="1:13" s="54" customFormat="1" ht="36">
      <c r="A282" s="69"/>
      <c r="B282" s="85"/>
      <c r="C282" s="86" t="s">
        <v>101</v>
      </c>
      <c r="D282" s="98" t="s">
        <v>83</v>
      </c>
      <c r="E282" s="80">
        <v>10000</v>
      </c>
      <c r="F282" s="80">
        <v>8122</v>
      </c>
      <c r="G282" s="80">
        <f>(F282-L282)</f>
        <v>8122</v>
      </c>
      <c r="H282" s="80"/>
      <c r="I282" s="80"/>
      <c r="J282" s="80"/>
      <c r="K282" s="80"/>
      <c r="L282" s="80"/>
      <c r="M282" s="48">
        <f t="shared" si="55"/>
        <v>81.22</v>
      </c>
    </row>
    <row r="283" spans="1:13" s="54" customFormat="1" ht="24">
      <c r="A283" s="69"/>
      <c r="B283" s="85"/>
      <c r="C283" s="86" t="s">
        <v>67</v>
      </c>
      <c r="D283" s="98" t="s">
        <v>68</v>
      </c>
      <c r="E283" s="80">
        <v>1111479</v>
      </c>
      <c r="F283" s="80">
        <v>1065580</v>
      </c>
      <c r="G283" s="80">
        <f aca="true" t="shared" si="73" ref="G283:G296">(F283-L283)</f>
        <v>1065580</v>
      </c>
      <c r="H283" s="80">
        <v>1065580</v>
      </c>
      <c r="I283" s="80"/>
      <c r="J283" s="80"/>
      <c r="K283" s="80"/>
      <c r="L283" s="80"/>
      <c r="M283" s="48">
        <f t="shared" si="55"/>
        <v>95.87045729159075</v>
      </c>
    </row>
    <row r="284" spans="1:13" s="54" customFormat="1" ht="24">
      <c r="A284" s="69"/>
      <c r="B284" s="85"/>
      <c r="C284" s="86" t="s">
        <v>69</v>
      </c>
      <c r="D284" s="98" t="s">
        <v>70</v>
      </c>
      <c r="E284" s="80">
        <v>77121</v>
      </c>
      <c r="F284" s="80">
        <v>77121</v>
      </c>
      <c r="G284" s="80">
        <f t="shared" si="73"/>
        <v>77121</v>
      </c>
      <c r="H284" s="80">
        <v>77121</v>
      </c>
      <c r="I284" s="80"/>
      <c r="J284" s="80"/>
      <c r="K284" s="80"/>
      <c r="L284" s="80"/>
      <c r="M284" s="84">
        <f aca="true" t="shared" si="74" ref="M284:M349">F284/E284*100</f>
        <v>100</v>
      </c>
    </row>
    <row r="285" spans="1:13" s="54" customFormat="1" ht="24">
      <c r="A285" s="69"/>
      <c r="B285" s="85"/>
      <c r="C285" s="86" t="s">
        <v>58</v>
      </c>
      <c r="D285" s="98" t="s">
        <v>59</v>
      </c>
      <c r="E285" s="80">
        <v>207000</v>
      </c>
      <c r="F285" s="80">
        <v>202050</v>
      </c>
      <c r="G285" s="80">
        <f t="shared" si="73"/>
        <v>202050</v>
      </c>
      <c r="H285" s="80">
        <v>202050</v>
      </c>
      <c r="I285" s="80"/>
      <c r="J285" s="80"/>
      <c r="K285" s="80"/>
      <c r="L285" s="80"/>
      <c r="M285" s="84">
        <f t="shared" si="74"/>
        <v>97.60869565217392</v>
      </c>
    </row>
    <row r="286" spans="1:13" s="54" customFormat="1" ht="12.75" customHeight="1">
      <c r="A286" s="69"/>
      <c r="B286" s="85"/>
      <c r="C286" s="86" t="s">
        <v>71</v>
      </c>
      <c r="D286" s="98" t="s">
        <v>72</v>
      </c>
      <c r="E286" s="80">
        <v>29000</v>
      </c>
      <c r="F286" s="80">
        <v>27873</v>
      </c>
      <c r="G286" s="80">
        <f t="shared" si="73"/>
        <v>27873</v>
      </c>
      <c r="H286" s="80">
        <v>27873</v>
      </c>
      <c r="I286" s="80"/>
      <c r="J286" s="80"/>
      <c r="K286" s="80"/>
      <c r="L286" s="80"/>
      <c r="M286" s="48">
        <f t="shared" si="74"/>
        <v>96.11379310344827</v>
      </c>
    </row>
    <row r="287" spans="1:13" s="54" customFormat="1" ht="36">
      <c r="A287" s="69"/>
      <c r="B287" s="85"/>
      <c r="C287" s="86" t="s">
        <v>84</v>
      </c>
      <c r="D287" s="98" t="s">
        <v>85</v>
      </c>
      <c r="E287" s="80">
        <v>3500</v>
      </c>
      <c r="F287" s="80">
        <v>3019</v>
      </c>
      <c r="G287" s="80">
        <f t="shared" si="73"/>
        <v>3019</v>
      </c>
      <c r="H287" s="80"/>
      <c r="I287" s="80"/>
      <c r="J287" s="80"/>
      <c r="K287" s="80"/>
      <c r="L287" s="80"/>
      <c r="M287" s="48">
        <f t="shared" si="74"/>
        <v>86.25714285714285</v>
      </c>
    </row>
    <row r="288" spans="1:13" s="54" customFormat="1" ht="24">
      <c r="A288" s="69"/>
      <c r="B288" s="85"/>
      <c r="C288" s="86" t="s">
        <v>23</v>
      </c>
      <c r="D288" s="98" t="s">
        <v>24</v>
      </c>
      <c r="E288" s="80">
        <v>2400</v>
      </c>
      <c r="F288" s="80">
        <v>2400</v>
      </c>
      <c r="G288" s="80">
        <f t="shared" si="73"/>
        <v>2400</v>
      </c>
      <c r="H288" s="80">
        <v>2400</v>
      </c>
      <c r="I288" s="80"/>
      <c r="J288" s="80"/>
      <c r="K288" s="80"/>
      <c r="L288" s="80"/>
      <c r="M288" s="48">
        <f t="shared" si="74"/>
        <v>100</v>
      </c>
    </row>
    <row r="289" spans="1:13" s="54" customFormat="1" ht="24">
      <c r="A289" s="69"/>
      <c r="B289" s="85"/>
      <c r="C289" s="86" t="s">
        <v>33</v>
      </c>
      <c r="D289" s="98" t="s">
        <v>34</v>
      </c>
      <c r="E289" s="80">
        <v>63589</v>
      </c>
      <c r="F289" s="80">
        <v>52486</v>
      </c>
      <c r="G289" s="80">
        <f t="shared" si="73"/>
        <v>52486</v>
      </c>
      <c r="H289" s="80"/>
      <c r="I289" s="80"/>
      <c r="J289" s="80"/>
      <c r="K289" s="80"/>
      <c r="L289" s="80"/>
      <c r="M289" s="48">
        <f t="shared" si="74"/>
        <v>82.53943292078819</v>
      </c>
    </row>
    <row r="290" spans="1:13" s="54" customFormat="1" ht="12.75" customHeight="1">
      <c r="A290" s="69"/>
      <c r="B290" s="85"/>
      <c r="C290" s="86" t="s">
        <v>47</v>
      </c>
      <c r="D290" s="98" t="s">
        <v>48</v>
      </c>
      <c r="E290" s="80">
        <v>32000</v>
      </c>
      <c r="F290" s="80">
        <v>25815</v>
      </c>
      <c r="G290" s="80">
        <f t="shared" si="73"/>
        <v>25815</v>
      </c>
      <c r="H290" s="80"/>
      <c r="I290" s="80"/>
      <c r="J290" s="80"/>
      <c r="K290" s="80"/>
      <c r="L290" s="80"/>
      <c r="M290" s="48">
        <f t="shared" si="74"/>
        <v>80.671875</v>
      </c>
    </row>
    <row r="291" spans="1:13" s="54" customFormat="1" ht="12.75" customHeight="1">
      <c r="A291" s="72"/>
      <c r="B291" s="70"/>
      <c r="C291" s="86" t="s">
        <v>40</v>
      </c>
      <c r="D291" s="98" t="s">
        <v>41</v>
      </c>
      <c r="E291" s="80">
        <v>11000</v>
      </c>
      <c r="F291" s="80">
        <v>4986</v>
      </c>
      <c r="G291" s="80">
        <f t="shared" si="73"/>
        <v>4986</v>
      </c>
      <c r="H291" s="80"/>
      <c r="I291" s="80"/>
      <c r="J291" s="80"/>
      <c r="K291" s="80"/>
      <c r="L291" s="80"/>
      <c r="M291" s="48">
        <f t="shared" si="74"/>
        <v>45.32727272727273</v>
      </c>
    </row>
    <row r="292" spans="1:13" s="54" customFormat="1" ht="12.75" customHeight="1">
      <c r="A292" s="82"/>
      <c r="B292" s="83"/>
      <c r="C292" s="71" t="s">
        <v>25</v>
      </c>
      <c r="D292" s="52" t="s">
        <v>26</v>
      </c>
      <c r="E292" s="53">
        <v>114000</v>
      </c>
      <c r="F292" s="53">
        <v>78345</v>
      </c>
      <c r="G292" s="80">
        <f t="shared" si="73"/>
        <v>78345</v>
      </c>
      <c r="H292" s="53"/>
      <c r="I292" s="53"/>
      <c r="J292" s="53"/>
      <c r="K292" s="53"/>
      <c r="L292" s="53"/>
      <c r="M292" s="48">
        <f t="shared" si="74"/>
        <v>68.72368421052632</v>
      </c>
    </row>
    <row r="293" spans="1:13" s="54" customFormat="1" ht="12.75" customHeight="1">
      <c r="A293" s="82"/>
      <c r="B293" s="83"/>
      <c r="C293" s="86" t="s">
        <v>78</v>
      </c>
      <c r="D293" s="98" t="s">
        <v>79</v>
      </c>
      <c r="E293" s="80">
        <v>8500</v>
      </c>
      <c r="F293" s="80">
        <v>6897</v>
      </c>
      <c r="G293" s="80">
        <f t="shared" si="73"/>
        <v>6897</v>
      </c>
      <c r="H293" s="80"/>
      <c r="I293" s="80"/>
      <c r="J293" s="80"/>
      <c r="K293" s="80"/>
      <c r="L293" s="80"/>
      <c r="M293" s="48">
        <f t="shared" si="74"/>
        <v>81.14117647058823</v>
      </c>
    </row>
    <row r="294" spans="1:13" s="54" customFormat="1" ht="12.75" customHeight="1">
      <c r="A294" s="82"/>
      <c r="B294" s="83"/>
      <c r="C294" s="86" t="s">
        <v>49</v>
      </c>
      <c r="D294" s="98" t="s">
        <v>50</v>
      </c>
      <c r="E294" s="80">
        <v>5000</v>
      </c>
      <c r="F294" s="80">
        <v>2459</v>
      </c>
      <c r="G294" s="80">
        <f t="shared" si="73"/>
        <v>2459</v>
      </c>
      <c r="H294" s="80"/>
      <c r="I294" s="80"/>
      <c r="J294" s="80"/>
      <c r="K294" s="80"/>
      <c r="L294" s="80"/>
      <c r="M294" s="48">
        <f t="shared" si="74"/>
        <v>49.18</v>
      </c>
    </row>
    <row r="295" spans="1:13" s="54" customFormat="1" ht="36">
      <c r="A295" s="82"/>
      <c r="B295" s="83"/>
      <c r="C295" s="86" t="s">
        <v>73</v>
      </c>
      <c r="D295" s="98" t="s">
        <v>74</v>
      </c>
      <c r="E295" s="80">
        <v>29400</v>
      </c>
      <c r="F295" s="80">
        <v>27307</v>
      </c>
      <c r="G295" s="80">
        <f t="shared" si="73"/>
        <v>27307</v>
      </c>
      <c r="H295" s="80"/>
      <c r="I295" s="80"/>
      <c r="J295" s="80"/>
      <c r="K295" s="80"/>
      <c r="L295" s="80"/>
      <c r="M295" s="48">
        <f t="shared" si="74"/>
        <v>92.88095238095238</v>
      </c>
    </row>
    <row r="296" spans="1:13" s="54" customFormat="1" ht="36">
      <c r="A296" s="82"/>
      <c r="B296" s="83"/>
      <c r="C296" s="86" t="s">
        <v>53</v>
      </c>
      <c r="D296" s="98" t="s">
        <v>54</v>
      </c>
      <c r="E296" s="80">
        <v>14940</v>
      </c>
      <c r="F296" s="80">
        <v>14409</v>
      </c>
      <c r="G296" s="80">
        <f t="shared" si="73"/>
        <v>0</v>
      </c>
      <c r="H296" s="80"/>
      <c r="I296" s="80"/>
      <c r="J296" s="80"/>
      <c r="K296" s="80"/>
      <c r="L296" s="80">
        <v>14409</v>
      </c>
      <c r="M296" s="48">
        <f t="shared" si="74"/>
        <v>96.44578313253011</v>
      </c>
    </row>
    <row r="297" spans="1:13" ht="38.25">
      <c r="A297" s="82"/>
      <c r="B297" s="65">
        <v>85228</v>
      </c>
      <c r="C297" s="73"/>
      <c r="D297" s="179" t="s">
        <v>151</v>
      </c>
      <c r="E297" s="75">
        <f>SUM(E298:E302)</f>
        <v>112000</v>
      </c>
      <c r="F297" s="75">
        <f aca="true" t="shared" si="75" ref="F297:L297">SUM(F298:F302)</f>
        <v>91031</v>
      </c>
      <c r="G297" s="75">
        <f t="shared" si="75"/>
        <v>91031</v>
      </c>
      <c r="H297" s="75">
        <f t="shared" si="75"/>
        <v>83794</v>
      </c>
      <c r="I297" s="75">
        <f t="shared" si="75"/>
        <v>0</v>
      </c>
      <c r="J297" s="75">
        <f t="shared" si="75"/>
        <v>0</v>
      </c>
      <c r="K297" s="75">
        <f t="shared" si="75"/>
        <v>0</v>
      </c>
      <c r="L297" s="75">
        <f t="shared" si="75"/>
        <v>0</v>
      </c>
      <c r="M297" s="48">
        <f t="shared" si="74"/>
        <v>81.27767857142857</v>
      </c>
    </row>
    <row r="298" spans="1:13" s="54" customFormat="1" ht="36">
      <c r="A298" s="82"/>
      <c r="B298" s="85"/>
      <c r="C298" s="86" t="s">
        <v>101</v>
      </c>
      <c r="D298" s="98" t="s">
        <v>152</v>
      </c>
      <c r="E298" s="80">
        <v>300</v>
      </c>
      <c r="F298" s="80">
        <v>48</v>
      </c>
      <c r="G298" s="80">
        <f>(F298-L298)</f>
        <v>48</v>
      </c>
      <c r="H298" s="80"/>
      <c r="I298" s="80"/>
      <c r="J298" s="80"/>
      <c r="K298" s="80"/>
      <c r="L298" s="80"/>
      <c r="M298" s="48">
        <f t="shared" si="74"/>
        <v>16</v>
      </c>
    </row>
    <row r="299" spans="1:13" s="54" customFormat="1" ht="24">
      <c r="A299" s="82"/>
      <c r="B299" s="85"/>
      <c r="C299" s="86" t="s">
        <v>67</v>
      </c>
      <c r="D299" s="98" t="s">
        <v>68</v>
      </c>
      <c r="E299" s="80">
        <v>86200</v>
      </c>
      <c r="F299" s="80">
        <v>69767</v>
      </c>
      <c r="G299" s="80">
        <f>(F299-L299)</f>
        <v>69767</v>
      </c>
      <c r="H299" s="80">
        <v>69767</v>
      </c>
      <c r="I299" s="80"/>
      <c r="J299" s="80"/>
      <c r="K299" s="80"/>
      <c r="L299" s="80"/>
      <c r="M299" s="48">
        <f t="shared" si="74"/>
        <v>80.93619489559165</v>
      </c>
    </row>
    <row r="300" spans="1:13" s="54" customFormat="1" ht="24">
      <c r="A300" s="82"/>
      <c r="B300" s="85"/>
      <c r="C300" s="86" t="s">
        <v>58</v>
      </c>
      <c r="D300" s="98" t="s">
        <v>59</v>
      </c>
      <c r="E300" s="80">
        <v>15300</v>
      </c>
      <c r="F300" s="80">
        <v>12319</v>
      </c>
      <c r="G300" s="80">
        <f>(F300-L300)</f>
        <v>12319</v>
      </c>
      <c r="H300" s="80">
        <v>12319</v>
      </c>
      <c r="I300" s="80"/>
      <c r="J300" s="80"/>
      <c r="K300" s="80"/>
      <c r="L300" s="80"/>
      <c r="M300" s="48">
        <f t="shared" si="74"/>
        <v>80.51633986928105</v>
      </c>
    </row>
    <row r="301" spans="1:13" s="54" customFormat="1" ht="12.75" customHeight="1">
      <c r="A301" s="82"/>
      <c r="B301" s="85"/>
      <c r="C301" s="86" t="s">
        <v>71</v>
      </c>
      <c r="D301" s="98" t="s">
        <v>72</v>
      </c>
      <c r="E301" s="80">
        <v>2200</v>
      </c>
      <c r="F301" s="80">
        <v>1708</v>
      </c>
      <c r="G301" s="80">
        <f>(F301-L301)</f>
        <v>1708</v>
      </c>
      <c r="H301" s="80">
        <v>1708</v>
      </c>
      <c r="I301" s="80"/>
      <c r="J301" s="80"/>
      <c r="K301" s="80"/>
      <c r="L301" s="80"/>
      <c r="M301" s="48">
        <f t="shared" si="74"/>
        <v>77.63636363636364</v>
      </c>
    </row>
    <row r="302" spans="1:13" s="54" customFormat="1" ht="12.75" customHeight="1">
      <c r="A302" s="82"/>
      <c r="B302" s="70"/>
      <c r="C302" s="86" t="s">
        <v>25</v>
      </c>
      <c r="D302" s="98" t="s">
        <v>26</v>
      </c>
      <c r="E302" s="80">
        <v>8000</v>
      </c>
      <c r="F302" s="80">
        <v>7189</v>
      </c>
      <c r="G302" s="80">
        <f>(F302-L302)</f>
        <v>7189</v>
      </c>
      <c r="H302" s="80"/>
      <c r="I302" s="80"/>
      <c r="J302" s="80"/>
      <c r="K302" s="80"/>
      <c r="L302" s="80"/>
      <c r="M302" s="48">
        <f t="shared" si="74"/>
        <v>89.8625</v>
      </c>
    </row>
    <row r="303" spans="1:13" ht="14.25" customHeight="1">
      <c r="A303" s="69"/>
      <c r="B303" s="65">
        <v>85295</v>
      </c>
      <c r="C303" s="89"/>
      <c r="D303" s="46" t="s">
        <v>32</v>
      </c>
      <c r="E303" s="47">
        <f>SUM(E304:E304)</f>
        <v>242000</v>
      </c>
      <c r="F303" s="47">
        <f>SUM(F304:F304)</f>
        <v>242000</v>
      </c>
      <c r="G303" s="47">
        <f>F303-L303</f>
        <v>242000</v>
      </c>
      <c r="H303" s="47">
        <f>SUM(H304:H304)</f>
        <v>0</v>
      </c>
      <c r="I303" s="47">
        <f>SUM(I304:I304)</f>
        <v>0</v>
      </c>
      <c r="J303" s="47">
        <f>SUM(J304:J304)</f>
        <v>0</v>
      </c>
      <c r="K303" s="47">
        <f>SUM(K304:K304)</f>
        <v>0</v>
      </c>
      <c r="L303" s="47">
        <f>SUM(L304:L304)</f>
        <v>0</v>
      </c>
      <c r="M303" s="48">
        <f t="shared" si="74"/>
        <v>100</v>
      </c>
    </row>
    <row r="304" spans="1:13" s="54" customFormat="1" ht="12.75" customHeight="1">
      <c r="A304" s="72"/>
      <c r="B304" s="70"/>
      <c r="C304" s="86" t="s">
        <v>141</v>
      </c>
      <c r="D304" s="98" t="s">
        <v>142</v>
      </c>
      <c r="E304" s="80">
        <v>242000</v>
      </c>
      <c r="F304" s="80">
        <v>242000</v>
      </c>
      <c r="G304" s="80">
        <f>(F304-L304)</f>
        <v>242000</v>
      </c>
      <c r="H304" s="80"/>
      <c r="I304" s="80"/>
      <c r="J304" s="80"/>
      <c r="K304" s="80"/>
      <c r="L304" s="80"/>
      <c r="M304" s="48">
        <f t="shared" si="74"/>
        <v>100</v>
      </c>
    </row>
    <row r="305" spans="1:13" ht="31.5" customHeight="1">
      <c r="A305" s="59">
        <v>854</v>
      </c>
      <c r="B305" s="107"/>
      <c r="C305" s="107"/>
      <c r="D305" s="40" t="s">
        <v>153</v>
      </c>
      <c r="E305" s="41">
        <f>SUM(E306+E315+E338+E340+E331+E336)</f>
        <v>2747909</v>
      </c>
      <c r="F305" s="41">
        <f aca="true" t="shared" si="76" ref="F305:L305">SUM(F306+F315+F338+F340+F331+F336)</f>
        <v>2533042</v>
      </c>
      <c r="G305" s="41">
        <f t="shared" si="76"/>
        <v>2533042</v>
      </c>
      <c r="H305" s="41">
        <f t="shared" si="76"/>
        <v>1736197</v>
      </c>
      <c r="I305" s="41">
        <f t="shared" si="76"/>
        <v>20020</v>
      </c>
      <c r="J305" s="41">
        <f t="shared" si="76"/>
        <v>0</v>
      </c>
      <c r="K305" s="41">
        <f t="shared" si="76"/>
        <v>0</v>
      </c>
      <c r="L305" s="41">
        <f t="shared" si="76"/>
        <v>0</v>
      </c>
      <c r="M305" s="63">
        <f t="shared" si="74"/>
        <v>92.18070904094714</v>
      </c>
    </row>
    <row r="306" spans="1:13" ht="14.25" customHeight="1">
      <c r="A306" s="64"/>
      <c r="B306" s="65">
        <v>85401</v>
      </c>
      <c r="C306" s="89"/>
      <c r="D306" s="46" t="s">
        <v>154</v>
      </c>
      <c r="E306" s="47">
        <f>SUM(E307:E314)</f>
        <v>1037796</v>
      </c>
      <c r="F306" s="47">
        <f aca="true" t="shared" si="77" ref="F306:L306">SUM(F307:F314)</f>
        <v>929737</v>
      </c>
      <c r="G306" s="47">
        <f t="shared" si="77"/>
        <v>929737</v>
      </c>
      <c r="H306" s="47">
        <f t="shared" si="77"/>
        <v>862628</v>
      </c>
      <c r="I306" s="47">
        <f t="shared" si="77"/>
        <v>0</v>
      </c>
      <c r="J306" s="47">
        <f t="shared" si="77"/>
        <v>0</v>
      </c>
      <c r="K306" s="47">
        <f t="shared" si="77"/>
        <v>0</v>
      </c>
      <c r="L306" s="47">
        <f t="shared" si="77"/>
        <v>0</v>
      </c>
      <c r="M306" s="48">
        <f t="shared" si="74"/>
        <v>89.58764535612008</v>
      </c>
    </row>
    <row r="307" spans="1:13" s="54" customFormat="1" ht="36">
      <c r="A307" s="69"/>
      <c r="B307" s="85"/>
      <c r="C307" s="86" t="s">
        <v>101</v>
      </c>
      <c r="D307" s="98" t="s">
        <v>83</v>
      </c>
      <c r="E307" s="80">
        <v>18523</v>
      </c>
      <c r="F307" s="80">
        <v>6211</v>
      </c>
      <c r="G307" s="80">
        <f>(F307-L307)</f>
        <v>6211</v>
      </c>
      <c r="H307" s="80"/>
      <c r="I307" s="80"/>
      <c r="J307" s="80"/>
      <c r="K307" s="80"/>
      <c r="L307" s="80"/>
      <c r="M307" s="48">
        <f t="shared" si="74"/>
        <v>33.531285428926196</v>
      </c>
    </row>
    <row r="308" spans="1:13" s="54" customFormat="1" ht="24">
      <c r="A308" s="72"/>
      <c r="B308" s="70"/>
      <c r="C308" s="86" t="s">
        <v>67</v>
      </c>
      <c r="D308" s="98" t="s">
        <v>68</v>
      </c>
      <c r="E308" s="80">
        <v>745300</v>
      </c>
      <c r="F308" s="80">
        <v>672762</v>
      </c>
      <c r="G308" s="80">
        <f aca="true" t="shared" si="78" ref="G308:G314">(F308-L308)</f>
        <v>672762</v>
      </c>
      <c r="H308" s="80">
        <v>672762</v>
      </c>
      <c r="I308" s="80"/>
      <c r="J308" s="80"/>
      <c r="K308" s="80"/>
      <c r="L308" s="80"/>
      <c r="M308" s="48">
        <f t="shared" si="74"/>
        <v>90.26727492284986</v>
      </c>
    </row>
    <row r="309" spans="1:13" s="54" customFormat="1" ht="24">
      <c r="A309" s="82"/>
      <c r="B309" s="83"/>
      <c r="C309" s="86" t="s">
        <v>69</v>
      </c>
      <c r="D309" s="98" t="s">
        <v>70</v>
      </c>
      <c r="E309" s="80">
        <v>48073</v>
      </c>
      <c r="F309" s="80">
        <v>48073</v>
      </c>
      <c r="G309" s="80">
        <f t="shared" si="78"/>
        <v>48073</v>
      </c>
      <c r="H309" s="80">
        <v>48073</v>
      </c>
      <c r="I309" s="80"/>
      <c r="J309" s="80"/>
      <c r="K309" s="80"/>
      <c r="L309" s="80"/>
      <c r="M309" s="84">
        <f t="shared" si="74"/>
        <v>100</v>
      </c>
    </row>
    <row r="310" spans="1:13" s="54" customFormat="1" ht="24">
      <c r="A310" s="82"/>
      <c r="B310" s="83"/>
      <c r="C310" s="71" t="s">
        <v>58</v>
      </c>
      <c r="D310" s="52" t="s">
        <v>59</v>
      </c>
      <c r="E310" s="80">
        <v>142500</v>
      </c>
      <c r="F310" s="80">
        <v>124686</v>
      </c>
      <c r="G310" s="80">
        <f t="shared" si="78"/>
        <v>124686</v>
      </c>
      <c r="H310" s="80">
        <v>124686</v>
      </c>
      <c r="I310" s="80"/>
      <c r="J310" s="80"/>
      <c r="K310" s="80"/>
      <c r="L310" s="80"/>
      <c r="M310" s="48">
        <f t="shared" si="74"/>
        <v>87.49894736842106</v>
      </c>
    </row>
    <row r="311" spans="1:13" s="54" customFormat="1" ht="12.75" customHeight="1">
      <c r="A311" s="82"/>
      <c r="B311" s="83"/>
      <c r="C311" s="86" t="s">
        <v>71</v>
      </c>
      <c r="D311" s="98" t="s">
        <v>72</v>
      </c>
      <c r="E311" s="80">
        <v>20500</v>
      </c>
      <c r="F311" s="80">
        <v>17107</v>
      </c>
      <c r="G311" s="80">
        <f t="shared" si="78"/>
        <v>17107</v>
      </c>
      <c r="H311" s="80">
        <v>17107</v>
      </c>
      <c r="I311" s="80"/>
      <c r="J311" s="80"/>
      <c r="K311" s="80"/>
      <c r="L311" s="80"/>
      <c r="M311" s="48">
        <f t="shared" si="74"/>
        <v>83.44878048780487</v>
      </c>
    </row>
    <row r="312" spans="1:13" s="54" customFormat="1" ht="24">
      <c r="A312" s="82"/>
      <c r="B312" s="83"/>
      <c r="C312" s="86" t="s">
        <v>33</v>
      </c>
      <c r="D312" s="98" t="s">
        <v>34</v>
      </c>
      <c r="E312" s="80">
        <v>7200</v>
      </c>
      <c r="F312" s="80">
        <v>7187</v>
      </c>
      <c r="G312" s="80">
        <f t="shared" si="78"/>
        <v>7187</v>
      </c>
      <c r="H312" s="80"/>
      <c r="I312" s="80"/>
      <c r="J312" s="80"/>
      <c r="K312" s="80"/>
      <c r="L312" s="80"/>
      <c r="M312" s="48">
        <f t="shared" si="74"/>
        <v>99.81944444444444</v>
      </c>
    </row>
    <row r="313" spans="1:13" s="54" customFormat="1" ht="24">
      <c r="A313" s="82"/>
      <c r="B313" s="83"/>
      <c r="C313" s="86" t="s">
        <v>125</v>
      </c>
      <c r="D313" s="98" t="s">
        <v>126</v>
      </c>
      <c r="E313" s="80">
        <v>5300</v>
      </c>
      <c r="F313" s="80">
        <v>4114</v>
      </c>
      <c r="G313" s="80">
        <f t="shared" si="78"/>
        <v>4114</v>
      </c>
      <c r="H313" s="80"/>
      <c r="I313" s="80"/>
      <c r="J313" s="80"/>
      <c r="K313" s="80"/>
      <c r="L313" s="80"/>
      <c r="M313" s="48">
        <f t="shared" si="74"/>
        <v>77.62264150943396</v>
      </c>
    </row>
    <row r="314" spans="1:13" s="54" customFormat="1" ht="36">
      <c r="A314" s="69"/>
      <c r="B314" s="73"/>
      <c r="C314" s="86" t="s">
        <v>73</v>
      </c>
      <c r="D314" s="98" t="s">
        <v>74</v>
      </c>
      <c r="E314" s="80">
        <v>50400</v>
      </c>
      <c r="F314" s="80">
        <v>49597</v>
      </c>
      <c r="G314" s="80">
        <f t="shared" si="78"/>
        <v>49597</v>
      </c>
      <c r="H314" s="80"/>
      <c r="I314" s="80"/>
      <c r="J314" s="80"/>
      <c r="K314" s="80"/>
      <c r="L314" s="80"/>
      <c r="M314" s="48">
        <f t="shared" si="74"/>
        <v>98.40674603174602</v>
      </c>
    </row>
    <row r="315" spans="1:13" ht="28.5">
      <c r="A315" s="69"/>
      <c r="B315" s="97">
        <v>85407</v>
      </c>
      <c r="C315" s="89"/>
      <c r="D315" s="46" t="s">
        <v>155</v>
      </c>
      <c r="E315" s="47">
        <f>SUM(E316:E330)</f>
        <v>1133750</v>
      </c>
      <c r="F315" s="47">
        <f aca="true" t="shared" si="79" ref="F315:L315">SUM(F316:F330)</f>
        <v>1094226</v>
      </c>
      <c r="G315" s="47">
        <f t="shared" si="79"/>
        <v>1094226</v>
      </c>
      <c r="H315" s="47">
        <f t="shared" si="79"/>
        <v>868969</v>
      </c>
      <c r="I315" s="47">
        <f t="shared" si="79"/>
        <v>0</v>
      </c>
      <c r="J315" s="47">
        <f t="shared" si="79"/>
        <v>0</v>
      </c>
      <c r="K315" s="47">
        <f t="shared" si="79"/>
        <v>0</v>
      </c>
      <c r="L315" s="47">
        <f t="shared" si="79"/>
        <v>0</v>
      </c>
      <c r="M315" s="48">
        <f t="shared" si="74"/>
        <v>96.51386990077178</v>
      </c>
    </row>
    <row r="316" spans="1:13" s="54" customFormat="1" ht="36">
      <c r="A316" s="82"/>
      <c r="B316" s="83"/>
      <c r="C316" s="71" t="s">
        <v>101</v>
      </c>
      <c r="D316" s="98" t="s">
        <v>83</v>
      </c>
      <c r="E316" s="53">
        <v>3022</v>
      </c>
      <c r="F316" s="80">
        <v>2922</v>
      </c>
      <c r="G316" s="80">
        <f>(F316-L316)</f>
        <v>2922</v>
      </c>
      <c r="H316" s="80"/>
      <c r="I316" s="80"/>
      <c r="J316" s="80"/>
      <c r="K316" s="80"/>
      <c r="L316" s="80"/>
      <c r="M316" s="48">
        <f t="shared" si="74"/>
        <v>96.69093315684977</v>
      </c>
    </row>
    <row r="317" spans="1:13" s="54" customFormat="1" ht="24">
      <c r="A317" s="82"/>
      <c r="B317" s="83"/>
      <c r="C317" s="86" t="s">
        <v>67</v>
      </c>
      <c r="D317" s="98" t="s">
        <v>68</v>
      </c>
      <c r="E317" s="80">
        <v>696458</v>
      </c>
      <c r="F317" s="80">
        <v>679236</v>
      </c>
      <c r="G317" s="80">
        <f aca="true" t="shared" si="80" ref="G317:G330">(F317-L317)</f>
        <v>679236</v>
      </c>
      <c r="H317" s="80">
        <v>679236</v>
      </c>
      <c r="I317" s="80"/>
      <c r="J317" s="80"/>
      <c r="K317" s="80"/>
      <c r="L317" s="80"/>
      <c r="M317" s="48">
        <f t="shared" si="74"/>
        <v>97.52720192746726</v>
      </c>
    </row>
    <row r="318" spans="1:13" s="54" customFormat="1" ht="24">
      <c r="A318" s="82"/>
      <c r="B318" s="83"/>
      <c r="C318" s="86" t="s">
        <v>69</v>
      </c>
      <c r="D318" s="98" t="s">
        <v>70</v>
      </c>
      <c r="E318" s="80">
        <v>55937</v>
      </c>
      <c r="F318" s="80">
        <v>55937</v>
      </c>
      <c r="G318" s="80">
        <f t="shared" si="80"/>
        <v>55937</v>
      </c>
      <c r="H318" s="80">
        <v>55937</v>
      </c>
      <c r="I318" s="80"/>
      <c r="J318" s="80"/>
      <c r="K318" s="80"/>
      <c r="L318" s="80"/>
      <c r="M318" s="48">
        <f t="shared" si="74"/>
        <v>100</v>
      </c>
    </row>
    <row r="319" spans="1:13" s="54" customFormat="1" ht="24">
      <c r="A319" s="69"/>
      <c r="B319" s="85"/>
      <c r="C319" s="86" t="s">
        <v>58</v>
      </c>
      <c r="D319" s="98" t="s">
        <v>59</v>
      </c>
      <c r="E319" s="80">
        <v>117137</v>
      </c>
      <c r="F319" s="80">
        <v>116956</v>
      </c>
      <c r="G319" s="80">
        <f t="shared" si="80"/>
        <v>116956</v>
      </c>
      <c r="H319" s="80">
        <v>116956</v>
      </c>
      <c r="I319" s="80"/>
      <c r="J319" s="80"/>
      <c r="K319" s="80"/>
      <c r="L319" s="80"/>
      <c r="M319" s="48">
        <f t="shared" si="74"/>
        <v>99.84548007888199</v>
      </c>
    </row>
    <row r="320" spans="1:13" s="54" customFormat="1" ht="12.75" customHeight="1">
      <c r="A320" s="69"/>
      <c r="B320" s="85"/>
      <c r="C320" s="86" t="s">
        <v>71</v>
      </c>
      <c r="D320" s="98" t="s">
        <v>72</v>
      </c>
      <c r="E320" s="80">
        <v>17108</v>
      </c>
      <c r="F320" s="80">
        <v>16236</v>
      </c>
      <c r="G320" s="80">
        <f t="shared" si="80"/>
        <v>16236</v>
      </c>
      <c r="H320" s="80">
        <v>16236</v>
      </c>
      <c r="I320" s="80"/>
      <c r="J320" s="80"/>
      <c r="K320" s="80"/>
      <c r="L320" s="80"/>
      <c r="M320" s="84">
        <f t="shared" si="74"/>
        <v>94.90296937105448</v>
      </c>
    </row>
    <row r="321" spans="1:13" s="54" customFormat="1" ht="24">
      <c r="A321" s="69"/>
      <c r="B321" s="85"/>
      <c r="C321" s="86" t="s">
        <v>23</v>
      </c>
      <c r="D321" s="98" t="s">
        <v>24</v>
      </c>
      <c r="E321" s="80">
        <v>604</v>
      </c>
      <c r="F321" s="80">
        <v>604</v>
      </c>
      <c r="G321" s="80">
        <f t="shared" si="80"/>
        <v>604</v>
      </c>
      <c r="H321" s="80">
        <v>604</v>
      </c>
      <c r="I321" s="80"/>
      <c r="J321" s="80"/>
      <c r="K321" s="80"/>
      <c r="L321" s="80"/>
      <c r="M321" s="48">
        <f t="shared" si="74"/>
        <v>100</v>
      </c>
    </row>
    <row r="322" spans="1:13" s="54" customFormat="1" ht="24">
      <c r="A322" s="69"/>
      <c r="B322" s="85"/>
      <c r="C322" s="86" t="s">
        <v>33</v>
      </c>
      <c r="D322" s="98" t="s">
        <v>34</v>
      </c>
      <c r="E322" s="80">
        <v>33059</v>
      </c>
      <c r="F322" s="80">
        <v>29571</v>
      </c>
      <c r="G322" s="80">
        <f t="shared" si="80"/>
        <v>29571</v>
      </c>
      <c r="H322" s="80"/>
      <c r="I322" s="80"/>
      <c r="J322" s="80"/>
      <c r="K322" s="80"/>
      <c r="L322" s="80"/>
      <c r="M322" s="84">
        <f t="shared" si="74"/>
        <v>89.44916664145921</v>
      </c>
    </row>
    <row r="323" spans="1:13" s="54" customFormat="1" ht="24">
      <c r="A323" s="69"/>
      <c r="B323" s="85"/>
      <c r="C323" s="86" t="s">
        <v>125</v>
      </c>
      <c r="D323" s="98" t="s">
        <v>126</v>
      </c>
      <c r="E323" s="80">
        <v>5600</v>
      </c>
      <c r="F323" s="80">
        <v>4098</v>
      </c>
      <c r="G323" s="80">
        <f t="shared" si="80"/>
        <v>4098</v>
      </c>
      <c r="H323" s="80"/>
      <c r="I323" s="80"/>
      <c r="J323" s="80"/>
      <c r="K323" s="80"/>
      <c r="L323" s="80"/>
      <c r="M323" s="48">
        <f t="shared" si="74"/>
        <v>73.17857142857143</v>
      </c>
    </row>
    <row r="324" spans="1:13" s="54" customFormat="1" ht="12.75" customHeight="1">
      <c r="A324" s="69"/>
      <c r="B324" s="85"/>
      <c r="C324" s="86" t="s">
        <v>47</v>
      </c>
      <c r="D324" s="98" t="s">
        <v>48</v>
      </c>
      <c r="E324" s="80">
        <v>18223</v>
      </c>
      <c r="F324" s="80">
        <v>15830</v>
      </c>
      <c r="G324" s="80">
        <f t="shared" si="80"/>
        <v>15830</v>
      </c>
      <c r="H324" s="80"/>
      <c r="I324" s="80"/>
      <c r="J324" s="80"/>
      <c r="K324" s="80"/>
      <c r="L324" s="80"/>
      <c r="M324" s="48">
        <f t="shared" si="74"/>
        <v>86.86824342863414</v>
      </c>
    </row>
    <row r="325" spans="1:13" s="54" customFormat="1" ht="12.75" customHeight="1">
      <c r="A325" s="69"/>
      <c r="B325" s="85"/>
      <c r="C325" s="86" t="s">
        <v>40</v>
      </c>
      <c r="D325" s="98" t="s">
        <v>41</v>
      </c>
      <c r="E325" s="80">
        <v>5380</v>
      </c>
      <c r="F325" s="80">
        <v>5380</v>
      </c>
      <c r="G325" s="80">
        <f t="shared" si="80"/>
        <v>5380</v>
      </c>
      <c r="H325" s="80"/>
      <c r="I325" s="80"/>
      <c r="J325" s="80"/>
      <c r="K325" s="80"/>
      <c r="L325" s="80"/>
      <c r="M325" s="48">
        <f t="shared" si="74"/>
        <v>100</v>
      </c>
    </row>
    <row r="326" spans="1:13" s="54" customFormat="1" ht="12.75" customHeight="1">
      <c r="A326" s="72"/>
      <c r="B326" s="70"/>
      <c r="C326" s="86" t="s">
        <v>25</v>
      </c>
      <c r="D326" s="98" t="s">
        <v>26</v>
      </c>
      <c r="E326" s="80">
        <v>115448</v>
      </c>
      <c r="F326" s="80">
        <v>104590</v>
      </c>
      <c r="G326" s="80">
        <f t="shared" si="80"/>
        <v>104590</v>
      </c>
      <c r="H326" s="80"/>
      <c r="I326" s="80"/>
      <c r="J326" s="80"/>
      <c r="K326" s="80"/>
      <c r="L326" s="80"/>
      <c r="M326" s="48">
        <f t="shared" si="74"/>
        <v>90.594899868339</v>
      </c>
    </row>
    <row r="327" spans="1:13" s="54" customFormat="1" ht="12.75" customHeight="1">
      <c r="A327" s="82"/>
      <c r="B327" s="83"/>
      <c r="C327" s="86" t="s">
        <v>78</v>
      </c>
      <c r="D327" s="98" t="s">
        <v>79</v>
      </c>
      <c r="E327" s="80">
        <v>1645</v>
      </c>
      <c r="F327" s="80">
        <v>645</v>
      </c>
      <c r="G327" s="80">
        <f t="shared" si="80"/>
        <v>645</v>
      </c>
      <c r="H327" s="80"/>
      <c r="I327" s="80"/>
      <c r="J327" s="80"/>
      <c r="K327" s="80"/>
      <c r="L327" s="80"/>
      <c r="M327" s="48">
        <f t="shared" si="74"/>
        <v>39.209726443769</v>
      </c>
    </row>
    <row r="328" spans="1:13" s="54" customFormat="1" ht="24">
      <c r="A328" s="82"/>
      <c r="B328" s="83"/>
      <c r="C328" s="86" t="s">
        <v>80</v>
      </c>
      <c r="D328" s="98" t="s">
        <v>81</v>
      </c>
      <c r="E328" s="80">
        <v>372</v>
      </c>
      <c r="F328" s="80">
        <v>372</v>
      </c>
      <c r="G328" s="80">
        <f t="shared" si="80"/>
        <v>372</v>
      </c>
      <c r="H328" s="80"/>
      <c r="I328" s="80"/>
      <c r="J328" s="80"/>
      <c r="K328" s="80"/>
      <c r="L328" s="80"/>
      <c r="M328" s="48">
        <f t="shared" si="74"/>
        <v>100</v>
      </c>
    </row>
    <row r="329" spans="1:13" s="54" customFormat="1" ht="12.75" customHeight="1">
      <c r="A329" s="82"/>
      <c r="B329" s="83"/>
      <c r="C329" s="86" t="s">
        <v>49</v>
      </c>
      <c r="D329" s="98" t="s">
        <v>50</v>
      </c>
      <c r="E329" s="80">
        <v>3745</v>
      </c>
      <c r="F329" s="80">
        <v>1870</v>
      </c>
      <c r="G329" s="80">
        <f t="shared" si="80"/>
        <v>1870</v>
      </c>
      <c r="H329" s="80"/>
      <c r="I329" s="80"/>
      <c r="J329" s="80"/>
      <c r="K329" s="80"/>
      <c r="L329" s="80"/>
      <c r="M329" s="48">
        <f t="shared" si="74"/>
        <v>49.93324432576769</v>
      </c>
    </row>
    <row r="330" spans="1:13" s="54" customFormat="1" ht="36">
      <c r="A330" s="82"/>
      <c r="B330" s="73"/>
      <c r="C330" s="86" t="s">
        <v>73</v>
      </c>
      <c r="D330" s="98" t="s">
        <v>74</v>
      </c>
      <c r="E330" s="80">
        <v>60012</v>
      </c>
      <c r="F330" s="80">
        <v>59979</v>
      </c>
      <c r="G330" s="80">
        <f t="shared" si="80"/>
        <v>59979</v>
      </c>
      <c r="H330" s="80"/>
      <c r="I330" s="80"/>
      <c r="J330" s="80"/>
      <c r="K330" s="80"/>
      <c r="L330" s="80"/>
      <c r="M330" s="48">
        <f t="shared" si="74"/>
        <v>99.94501099780044</v>
      </c>
    </row>
    <row r="331" spans="1:13" s="132" customFormat="1" ht="85.5">
      <c r="A331" s="128"/>
      <c r="B331" s="128">
        <v>85412</v>
      </c>
      <c r="C331" s="129"/>
      <c r="D331" s="130" t="s">
        <v>156</v>
      </c>
      <c r="E331" s="131">
        <f>SUM(E332:E335)</f>
        <v>49320</v>
      </c>
      <c r="F331" s="131">
        <f aca="true" t="shared" si="81" ref="F331:L331">SUM(F332:F335)</f>
        <v>48716</v>
      </c>
      <c r="G331" s="131">
        <f t="shared" si="81"/>
        <v>48716</v>
      </c>
      <c r="H331" s="131">
        <f t="shared" si="81"/>
        <v>4600</v>
      </c>
      <c r="I331" s="131">
        <f t="shared" si="81"/>
        <v>12020</v>
      </c>
      <c r="J331" s="131">
        <f t="shared" si="81"/>
        <v>0</v>
      </c>
      <c r="K331" s="131">
        <f t="shared" si="81"/>
        <v>0</v>
      </c>
      <c r="L331" s="131">
        <f t="shared" si="81"/>
        <v>0</v>
      </c>
      <c r="M331" s="48">
        <f t="shared" si="74"/>
        <v>98.77534468775345</v>
      </c>
    </row>
    <row r="332" spans="1:13" s="81" customFormat="1" ht="60">
      <c r="A332" s="76"/>
      <c r="B332" s="159"/>
      <c r="C332" s="149" t="s">
        <v>157</v>
      </c>
      <c r="D332" s="105" t="s">
        <v>138</v>
      </c>
      <c r="E332" s="79">
        <v>12020</v>
      </c>
      <c r="F332" s="79">
        <v>12020</v>
      </c>
      <c r="G332" s="79">
        <f>(F332-L332)</f>
        <v>12020</v>
      </c>
      <c r="H332" s="79"/>
      <c r="I332" s="79">
        <v>12020</v>
      </c>
      <c r="J332" s="79"/>
      <c r="K332" s="79"/>
      <c r="L332" s="79"/>
      <c r="M332" s="48">
        <f t="shared" si="74"/>
        <v>100</v>
      </c>
    </row>
    <row r="333" spans="1:13" s="81" customFormat="1" ht="24">
      <c r="A333" s="76"/>
      <c r="B333" s="159"/>
      <c r="C333" s="149" t="s">
        <v>23</v>
      </c>
      <c r="D333" s="105" t="s">
        <v>24</v>
      </c>
      <c r="E333" s="79">
        <v>4600</v>
      </c>
      <c r="F333" s="79">
        <v>4600</v>
      </c>
      <c r="G333" s="79">
        <f>(F333-L333)</f>
        <v>4600</v>
      </c>
      <c r="H333" s="79">
        <v>4600</v>
      </c>
      <c r="I333" s="79"/>
      <c r="J333" s="79"/>
      <c r="K333" s="79"/>
      <c r="L333" s="79"/>
      <c r="M333" s="48">
        <f t="shared" si="74"/>
        <v>100</v>
      </c>
    </row>
    <row r="334" spans="1:13" s="81" customFormat="1" ht="24">
      <c r="A334" s="161"/>
      <c r="B334" s="162"/>
      <c r="C334" s="149" t="s">
        <v>33</v>
      </c>
      <c r="D334" s="105" t="s">
        <v>34</v>
      </c>
      <c r="E334" s="79">
        <v>10910</v>
      </c>
      <c r="F334" s="79">
        <v>10603</v>
      </c>
      <c r="G334" s="79">
        <f>(F334-L334)</f>
        <v>10603</v>
      </c>
      <c r="H334" s="79"/>
      <c r="I334" s="79"/>
      <c r="J334" s="79"/>
      <c r="K334" s="79"/>
      <c r="L334" s="79"/>
      <c r="M334" s="48">
        <f t="shared" si="74"/>
        <v>97.18606782768103</v>
      </c>
    </row>
    <row r="335" spans="1:13" s="81" customFormat="1" ht="12.75">
      <c r="A335" s="161"/>
      <c r="B335" s="163"/>
      <c r="C335" s="149" t="s">
        <v>25</v>
      </c>
      <c r="D335" s="105" t="s">
        <v>26</v>
      </c>
      <c r="E335" s="79">
        <v>21790</v>
      </c>
      <c r="F335" s="79">
        <v>21493</v>
      </c>
      <c r="G335" s="79">
        <f>(F335-L335)</f>
        <v>21493</v>
      </c>
      <c r="H335" s="79"/>
      <c r="I335" s="79"/>
      <c r="J335" s="79"/>
      <c r="K335" s="79"/>
      <c r="L335" s="79"/>
      <c r="M335" s="48">
        <f t="shared" si="74"/>
        <v>98.63698944469941</v>
      </c>
    </row>
    <row r="336" spans="1:13" s="132" customFormat="1" ht="28.5">
      <c r="A336" s="161"/>
      <c r="B336" s="147">
        <v>85415</v>
      </c>
      <c r="C336" s="129"/>
      <c r="D336" s="130" t="s">
        <v>158</v>
      </c>
      <c r="E336" s="131">
        <f>SUM(E337)</f>
        <v>496783</v>
      </c>
      <c r="F336" s="131">
        <f aca="true" t="shared" si="82" ref="F336:L336">SUM(F337)</f>
        <v>439320</v>
      </c>
      <c r="G336" s="131">
        <f t="shared" si="82"/>
        <v>439320</v>
      </c>
      <c r="H336" s="131">
        <f t="shared" si="82"/>
        <v>0</v>
      </c>
      <c r="I336" s="131">
        <f t="shared" si="82"/>
        <v>0</v>
      </c>
      <c r="J336" s="131">
        <f t="shared" si="82"/>
        <v>0</v>
      </c>
      <c r="K336" s="131">
        <f t="shared" si="82"/>
        <v>0</v>
      </c>
      <c r="L336" s="131">
        <f t="shared" si="82"/>
        <v>0</v>
      </c>
      <c r="M336" s="84">
        <f t="shared" si="74"/>
        <v>88.43297777903028</v>
      </c>
    </row>
    <row r="337" spans="1:13" s="81" customFormat="1" ht="12.75" customHeight="1">
      <c r="A337" s="161"/>
      <c r="B337" s="148"/>
      <c r="C337" s="149" t="s">
        <v>121</v>
      </c>
      <c r="D337" s="105" t="s">
        <v>159</v>
      </c>
      <c r="E337" s="79">
        <v>496783</v>
      </c>
      <c r="F337" s="79">
        <v>439320</v>
      </c>
      <c r="G337" s="79">
        <f>(F337-L337)</f>
        <v>439320</v>
      </c>
      <c r="H337" s="79"/>
      <c r="I337" s="79"/>
      <c r="J337" s="79"/>
      <c r="K337" s="79"/>
      <c r="L337" s="79"/>
      <c r="M337" s="84">
        <f t="shared" si="74"/>
        <v>88.43297777903028</v>
      </c>
    </row>
    <row r="338" spans="1:13" ht="42.75">
      <c r="A338" s="161"/>
      <c r="B338" s="83">
        <v>85446</v>
      </c>
      <c r="C338" s="73"/>
      <c r="D338" s="96" t="s">
        <v>135</v>
      </c>
      <c r="E338" s="47">
        <f>SUM(E339)</f>
        <v>10280</v>
      </c>
      <c r="F338" s="47">
        <f aca="true" t="shared" si="83" ref="F338:L338">SUM(F339)</f>
        <v>1162</v>
      </c>
      <c r="G338" s="47">
        <f t="shared" si="83"/>
        <v>1162</v>
      </c>
      <c r="H338" s="47">
        <f t="shared" si="83"/>
        <v>0</v>
      </c>
      <c r="I338" s="47">
        <f t="shared" si="83"/>
        <v>0</v>
      </c>
      <c r="J338" s="47">
        <f t="shared" si="83"/>
        <v>0</v>
      </c>
      <c r="K338" s="47">
        <f t="shared" si="83"/>
        <v>0</v>
      </c>
      <c r="L338" s="47">
        <f t="shared" si="83"/>
        <v>0</v>
      </c>
      <c r="M338" s="48">
        <f t="shared" si="74"/>
        <v>11.303501945525293</v>
      </c>
    </row>
    <row r="339" spans="1:13" s="54" customFormat="1" ht="12.75" customHeight="1">
      <c r="A339" s="161"/>
      <c r="B339" s="73"/>
      <c r="C339" s="71" t="s">
        <v>25</v>
      </c>
      <c r="D339" s="52" t="s">
        <v>26</v>
      </c>
      <c r="E339" s="53">
        <v>10280</v>
      </c>
      <c r="F339" s="53">
        <v>1162</v>
      </c>
      <c r="G339" s="53">
        <f>(F339-L339)</f>
        <v>1162</v>
      </c>
      <c r="H339" s="53"/>
      <c r="I339" s="53"/>
      <c r="J339" s="53"/>
      <c r="K339" s="53"/>
      <c r="L339" s="53"/>
      <c r="M339" s="48">
        <f t="shared" si="74"/>
        <v>11.303501945525293</v>
      </c>
    </row>
    <row r="340" spans="1:13" ht="15.75" customHeight="1">
      <c r="A340" s="180"/>
      <c r="B340" s="89">
        <v>85495</v>
      </c>
      <c r="C340" s="89"/>
      <c r="D340" s="46" t="s">
        <v>32</v>
      </c>
      <c r="E340" s="181">
        <f>SUM(E341:E343)</f>
        <v>19980</v>
      </c>
      <c r="F340" s="181">
        <f aca="true" t="shared" si="84" ref="F340:L340">SUM(F341:F343)</f>
        <v>19881</v>
      </c>
      <c r="G340" s="181">
        <f t="shared" si="84"/>
        <v>19881</v>
      </c>
      <c r="H340" s="181">
        <f t="shared" si="84"/>
        <v>0</v>
      </c>
      <c r="I340" s="181">
        <f t="shared" si="84"/>
        <v>8000</v>
      </c>
      <c r="J340" s="181">
        <f t="shared" si="84"/>
        <v>0</v>
      </c>
      <c r="K340" s="181">
        <f t="shared" si="84"/>
        <v>0</v>
      </c>
      <c r="L340" s="181">
        <f t="shared" si="84"/>
        <v>0</v>
      </c>
      <c r="M340" s="48">
        <f t="shared" si="74"/>
        <v>99.50450450450451</v>
      </c>
    </row>
    <row r="341" spans="1:13" s="54" customFormat="1" ht="60">
      <c r="A341" s="69"/>
      <c r="B341" s="83"/>
      <c r="C341" s="86" t="s">
        <v>157</v>
      </c>
      <c r="D341" s="105" t="s">
        <v>138</v>
      </c>
      <c r="E341" s="80">
        <v>8000</v>
      </c>
      <c r="F341" s="80">
        <v>8000</v>
      </c>
      <c r="G341" s="80">
        <f>(F341-L341)</f>
        <v>8000</v>
      </c>
      <c r="H341" s="80"/>
      <c r="I341" s="80">
        <v>8000</v>
      </c>
      <c r="J341" s="80"/>
      <c r="K341" s="80"/>
      <c r="L341" s="80"/>
      <c r="M341" s="84">
        <f t="shared" si="74"/>
        <v>100</v>
      </c>
    </row>
    <row r="342" spans="1:13" s="54" customFormat="1" ht="24">
      <c r="A342" s="69"/>
      <c r="B342" s="83"/>
      <c r="C342" s="71" t="s">
        <v>33</v>
      </c>
      <c r="D342" s="52" t="s">
        <v>34</v>
      </c>
      <c r="E342" s="53">
        <v>4000</v>
      </c>
      <c r="F342" s="53">
        <v>3974</v>
      </c>
      <c r="G342" s="53">
        <f>(F342-L342)</f>
        <v>3974</v>
      </c>
      <c r="H342" s="53"/>
      <c r="I342" s="53"/>
      <c r="J342" s="53"/>
      <c r="K342" s="53"/>
      <c r="L342" s="53"/>
      <c r="M342" s="48">
        <f t="shared" si="74"/>
        <v>99.35000000000001</v>
      </c>
    </row>
    <row r="343" spans="1:13" s="54" customFormat="1" ht="12.75" customHeight="1">
      <c r="A343" s="72"/>
      <c r="B343" s="73"/>
      <c r="C343" s="71" t="s">
        <v>25</v>
      </c>
      <c r="D343" s="98" t="s">
        <v>26</v>
      </c>
      <c r="E343" s="53">
        <v>7980</v>
      </c>
      <c r="F343" s="53">
        <v>7907</v>
      </c>
      <c r="G343" s="53">
        <f>(F343-L343)</f>
        <v>7907</v>
      </c>
      <c r="H343" s="53"/>
      <c r="I343" s="53"/>
      <c r="J343" s="53"/>
      <c r="K343" s="53"/>
      <c r="L343" s="53"/>
      <c r="M343" s="48">
        <f t="shared" si="74"/>
        <v>99.08521303258145</v>
      </c>
    </row>
    <row r="344" spans="1:13" ht="60">
      <c r="A344" s="59">
        <v>900</v>
      </c>
      <c r="B344" s="107"/>
      <c r="C344" s="107"/>
      <c r="D344" s="40" t="s">
        <v>160</v>
      </c>
      <c r="E344" s="156">
        <f>SUM(E345+E352+E356+E359+E364+E367+E371+E362)</f>
        <v>6049428</v>
      </c>
      <c r="F344" s="156">
        <f aca="true" t="shared" si="85" ref="F344:L344">SUM(F345+F352+F356+F359+F364+F367+F371+F362)</f>
        <v>5084666</v>
      </c>
      <c r="G344" s="156">
        <f t="shared" si="85"/>
        <v>2077469</v>
      </c>
      <c r="H344" s="156">
        <f t="shared" si="85"/>
        <v>4000</v>
      </c>
      <c r="I344" s="156">
        <f t="shared" si="85"/>
        <v>0</v>
      </c>
      <c r="J344" s="156">
        <f t="shared" si="85"/>
        <v>0</v>
      </c>
      <c r="K344" s="156">
        <f t="shared" si="85"/>
        <v>0</v>
      </c>
      <c r="L344" s="156">
        <f t="shared" si="85"/>
        <v>3007197</v>
      </c>
      <c r="M344" s="157">
        <f t="shared" si="74"/>
        <v>84.05201285146298</v>
      </c>
    </row>
    <row r="345" spans="1:13" ht="28.5">
      <c r="A345" s="64"/>
      <c r="B345" s="65">
        <v>90001</v>
      </c>
      <c r="C345" s="97"/>
      <c r="D345" s="182" t="s">
        <v>161</v>
      </c>
      <c r="E345" s="183">
        <f>SUM(E346:E351)</f>
        <v>3528148</v>
      </c>
      <c r="F345" s="183">
        <f aca="true" t="shared" si="86" ref="F345:L345">SUM(F346:F351)</f>
        <v>2741241</v>
      </c>
      <c r="G345" s="183">
        <f t="shared" si="86"/>
        <v>77282</v>
      </c>
      <c r="H345" s="183">
        <f t="shared" si="86"/>
        <v>4000</v>
      </c>
      <c r="I345" s="183">
        <f t="shared" si="86"/>
        <v>0</v>
      </c>
      <c r="J345" s="183">
        <f t="shared" si="86"/>
        <v>0</v>
      </c>
      <c r="K345" s="183">
        <f t="shared" si="86"/>
        <v>0</v>
      </c>
      <c r="L345" s="183">
        <f t="shared" si="86"/>
        <v>2663959</v>
      </c>
      <c r="M345" s="48">
        <f t="shared" si="74"/>
        <v>77.69631546068929</v>
      </c>
    </row>
    <row r="346" spans="1:13" s="54" customFormat="1" ht="24">
      <c r="A346" s="69"/>
      <c r="B346" s="85"/>
      <c r="C346" s="184">
        <v>4170</v>
      </c>
      <c r="D346" s="185" t="s">
        <v>24</v>
      </c>
      <c r="E346" s="186">
        <v>4000</v>
      </c>
      <c r="F346" s="186">
        <v>4000</v>
      </c>
      <c r="G346" s="186">
        <f aca="true" t="shared" si="87" ref="G346:G351">(F346-L346)</f>
        <v>4000</v>
      </c>
      <c r="H346" s="186">
        <v>4000</v>
      </c>
      <c r="I346" s="186"/>
      <c r="J346" s="186"/>
      <c r="K346" s="186"/>
      <c r="L346" s="186"/>
      <c r="M346" s="48">
        <f t="shared" si="74"/>
        <v>100</v>
      </c>
    </row>
    <row r="347" spans="1:13" s="81" customFormat="1" ht="12.75">
      <c r="A347" s="69"/>
      <c r="B347" s="85"/>
      <c r="C347" s="187">
        <v>4270</v>
      </c>
      <c r="D347" s="188" t="s">
        <v>41</v>
      </c>
      <c r="E347" s="189">
        <v>9000</v>
      </c>
      <c r="F347" s="189">
        <v>5310</v>
      </c>
      <c r="G347" s="186">
        <f t="shared" si="87"/>
        <v>5310</v>
      </c>
      <c r="H347" s="189"/>
      <c r="I347" s="189"/>
      <c r="J347" s="189"/>
      <c r="K347" s="189"/>
      <c r="L347" s="189"/>
      <c r="M347" s="48">
        <f t="shared" si="74"/>
        <v>59</v>
      </c>
    </row>
    <row r="348" spans="1:13" s="54" customFormat="1" ht="12.75" customHeight="1">
      <c r="A348" s="69"/>
      <c r="B348" s="85"/>
      <c r="C348" s="71" t="s">
        <v>25</v>
      </c>
      <c r="D348" s="52" t="s">
        <v>26</v>
      </c>
      <c r="E348" s="53">
        <v>94000</v>
      </c>
      <c r="F348" s="53">
        <v>63594</v>
      </c>
      <c r="G348" s="186">
        <f t="shared" si="87"/>
        <v>63594</v>
      </c>
      <c r="H348" s="53"/>
      <c r="I348" s="53"/>
      <c r="J348" s="53"/>
      <c r="K348" s="53"/>
      <c r="L348" s="53"/>
      <c r="M348" s="48">
        <f t="shared" si="74"/>
        <v>67.6531914893617</v>
      </c>
    </row>
    <row r="349" spans="1:13" s="54" customFormat="1" ht="12.75">
      <c r="A349" s="69"/>
      <c r="B349" s="85"/>
      <c r="C349" s="71" t="s">
        <v>49</v>
      </c>
      <c r="D349" s="52" t="s">
        <v>50</v>
      </c>
      <c r="E349" s="53">
        <v>9000</v>
      </c>
      <c r="F349" s="53">
        <v>4378</v>
      </c>
      <c r="G349" s="186">
        <f t="shared" si="87"/>
        <v>4378</v>
      </c>
      <c r="H349" s="53"/>
      <c r="I349" s="53"/>
      <c r="J349" s="53"/>
      <c r="K349" s="53"/>
      <c r="L349" s="53"/>
      <c r="M349" s="48">
        <f t="shared" si="74"/>
        <v>48.644444444444446</v>
      </c>
    </row>
    <row r="350" spans="1:13" s="54" customFormat="1" ht="24">
      <c r="A350" s="69"/>
      <c r="B350" s="85"/>
      <c r="C350" s="71" t="s">
        <v>42</v>
      </c>
      <c r="D350" s="52" t="s">
        <v>43</v>
      </c>
      <c r="E350" s="53">
        <v>3061733</v>
      </c>
      <c r="F350" s="53">
        <v>2313544</v>
      </c>
      <c r="G350" s="186">
        <f t="shared" si="87"/>
        <v>0</v>
      </c>
      <c r="H350" s="53"/>
      <c r="I350" s="53"/>
      <c r="J350" s="53"/>
      <c r="K350" s="53"/>
      <c r="L350" s="53">
        <v>2313544</v>
      </c>
      <c r="M350" s="48">
        <f aca="true" t="shared" si="88" ref="M350:M416">F350/E350*100</f>
        <v>75.56321860854621</v>
      </c>
    </row>
    <row r="351" spans="1:13" s="54" customFormat="1" ht="24">
      <c r="A351" s="69"/>
      <c r="B351" s="70"/>
      <c r="C351" s="71" t="s">
        <v>162</v>
      </c>
      <c r="D351" s="52" t="s">
        <v>43</v>
      </c>
      <c r="E351" s="53">
        <v>350415</v>
      </c>
      <c r="F351" s="53">
        <v>350415</v>
      </c>
      <c r="G351" s="186">
        <f t="shared" si="87"/>
        <v>0</v>
      </c>
      <c r="H351" s="53"/>
      <c r="I351" s="53"/>
      <c r="J351" s="53"/>
      <c r="K351" s="53"/>
      <c r="L351" s="53">
        <v>350415</v>
      </c>
      <c r="M351" s="48">
        <f t="shared" si="88"/>
        <v>100</v>
      </c>
    </row>
    <row r="352" spans="1:13" ht="28.5">
      <c r="A352" s="69"/>
      <c r="B352" s="97">
        <v>90002</v>
      </c>
      <c r="C352" s="89"/>
      <c r="D352" s="46" t="s">
        <v>163</v>
      </c>
      <c r="E352" s="47">
        <f>SUM(E353:E355)</f>
        <v>188780</v>
      </c>
      <c r="F352" s="47">
        <f aca="true" t="shared" si="89" ref="F352:L352">SUM(F353:F355)</f>
        <v>58146</v>
      </c>
      <c r="G352" s="47">
        <f t="shared" si="89"/>
        <v>38169</v>
      </c>
      <c r="H352" s="47">
        <f t="shared" si="89"/>
        <v>0</v>
      </c>
      <c r="I352" s="47">
        <f t="shared" si="89"/>
        <v>0</v>
      </c>
      <c r="J352" s="47">
        <f t="shared" si="89"/>
        <v>0</v>
      </c>
      <c r="K352" s="47">
        <f t="shared" si="89"/>
        <v>0</v>
      </c>
      <c r="L352" s="47">
        <f t="shared" si="89"/>
        <v>19977</v>
      </c>
      <c r="M352" s="48">
        <f t="shared" si="88"/>
        <v>30.800932302150652</v>
      </c>
    </row>
    <row r="353" spans="1:13" s="54" customFormat="1" ht="24">
      <c r="A353" s="69"/>
      <c r="B353" s="85"/>
      <c r="C353" s="86" t="s">
        <v>33</v>
      </c>
      <c r="D353" s="98" t="s">
        <v>34</v>
      </c>
      <c r="E353" s="80">
        <v>11280</v>
      </c>
      <c r="F353" s="80">
        <v>11004</v>
      </c>
      <c r="G353" s="80">
        <f>(F353-L353)</f>
        <v>11004</v>
      </c>
      <c r="H353" s="80"/>
      <c r="I353" s="80"/>
      <c r="J353" s="80"/>
      <c r="K353" s="80"/>
      <c r="L353" s="80"/>
      <c r="M353" s="48">
        <f t="shared" si="88"/>
        <v>97.5531914893617</v>
      </c>
    </row>
    <row r="354" spans="1:13" s="54" customFormat="1" ht="12.75" customHeight="1">
      <c r="A354" s="69"/>
      <c r="B354" s="85"/>
      <c r="C354" s="86" t="s">
        <v>25</v>
      </c>
      <c r="D354" s="98" t="s">
        <v>26</v>
      </c>
      <c r="E354" s="80">
        <v>27500</v>
      </c>
      <c r="F354" s="80">
        <v>27165</v>
      </c>
      <c r="G354" s="80">
        <f>(F354-L354)</f>
        <v>27165</v>
      </c>
      <c r="H354" s="80"/>
      <c r="I354" s="80"/>
      <c r="J354" s="80"/>
      <c r="K354" s="80"/>
      <c r="L354" s="80"/>
      <c r="M354" s="84">
        <f t="shared" si="88"/>
        <v>98.78181818181818</v>
      </c>
    </row>
    <row r="355" spans="1:13" s="54" customFormat="1" ht="24">
      <c r="A355" s="69"/>
      <c r="B355" s="70"/>
      <c r="C355" s="51" t="s">
        <v>42</v>
      </c>
      <c r="D355" s="185" t="s">
        <v>43</v>
      </c>
      <c r="E355" s="186">
        <v>150000</v>
      </c>
      <c r="F355" s="186">
        <v>19977</v>
      </c>
      <c r="G355" s="80">
        <f>(F355-L355)</f>
        <v>0</v>
      </c>
      <c r="H355" s="186"/>
      <c r="I355" s="186"/>
      <c r="J355" s="186"/>
      <c r="K355" s="186"/>
      <c r="L355" s="186">
        <v>19977</v>
      </c>
      <c r="M355" s="48">
        <f t="shared" si="88"/>
        <v>13.318</v>
      </c>
    </row>
    <row r="356" spans="1:13" ht="28.5">
      <c r="A356" s="72"/>
      <c r="B356" s="89">
        <v>90003</v>
      </c>
      <c r="C356" s="89"/>
      <c r="D356" s="46" t="s">
        <v>164</v>
      </c>
      <c r="E356" s="47">
        <f>SUM(E357:E358)</f>
        <v>465545</v>
      </c>
      <c r="F356" s="47">
        <f aca="true" t="shared" si="90" ref="F356:L356">SUM(F357:F358)</f>
        <v>456472</v>
      </c>
      <c r="G356" s="47">
        <f t="shared" si="90"/>
        <v>456472</v>
      </c>
      <c r="H356" s="47">
        <f t="shared" si="90"/>
        <v>0</v>
      </c>
      <c r="I356" s="47">
        <f t="shared" si="90"/>
        <v>0</v>
      </c>
      <c r="J356" s="47">
        <f t="shared" si="90"/>
        <v>0</v>
      </c>
      <c r="K356" s="47">
        <f t="shared" si="90"/>
        <v>0</v>
      </c>
      <c r="L356" s="47">
        <f t="shared" si="90"/>
        <v>0</v>
      </c>
      <c r="M356" s="48">
        <f t="shared" si="88"/>
        <v>98.05110139728706</v>
      </c>
    </row>
    <row r="357" spans="1:13" s="54" customFormat="1" ht="24">
      <c r="A357" s="82"/>
      <c r="B357" s="83"/>
      <c r="C357" s="86" t="s">
        <v>33</v>
      </c>
      <c r="D357" s="98" t="s">
        <v>34</v>
      </c>
      <c r="E357" s="80">
        <v>50065</v>
      </c>
      <c r="F357" s="80">
        <v>50060</v>
      </c>
      <c r="G357" s="80">
        <f>F357-L357</f>
        <v>50060</v>
      </c>
      <c r="H357" s="80"/>
      <c r="I357" s="80"/>
      <c r="J357" s="80"/>
      <c r="K357" s="80"/>
      <c r="L357" s="80"/>
      <c r="M357" s="84">
        <f t="shared" si="88"/>
        <v>99.99001298312194</v>
      </c>
    </row>
    <row r="358" spans="1:13" s="54" customFormat="1" ht="15.75" customHeight="1">
      <c r="A358" s="82"/>
      <c r="B358" s="73"/>
      <c r="C358" s="71" t="s">
        <v>25</v>
      </c>
      <c r="D358" s="52" t="s">
        <v>26</v>
      </c>
      <c r="E358" s="53">
        <v>415480</v>
      </c>
      <c r="F358" s="53">
        <v>406412</v>
      </c>
      <c r="G358" s="53">
        <f>F358-L358</f>
        <v>406412</v>
      </c>
      <c r="H358" s="53"/>
      <c r="I358" s="53"/>
      <c r="J358" s="53"/>
      <c r="K358" s="53"/>
      <c r="L358" s="53"/>
      <c r="M358" s="48">
        <f t="shared" si="88"/>
        <v>97.81746413786465</v>
      </c>
    </row>
    <row r="359" spans="1:13" ht="28.5">
      <c r="A359" s="82"/>
      <c r="B359" s="65">
        <v>90004</v>
      </c>
      <c r="C359" s="89"/>
      <c r="D359" s="46" t="s">
        <v>165</v>
      </c>
      <c r="E359" s="47">
        <f>SUM(E360:E361)</f>
        <v>280755</v>
      </c>
      <c r="F359" s="47">
        <f aca="true" t="shared" si="91" ref="F359:L359">SUM(F360:F361)</f>
        <v>279752</v>
      </c>
      <c r="G359" s="47">
        <f t="shared" si="91"/>
        <v>279752</v>
      </c>
      <c r="H359" s="47">
        <f t="shared" si="91"/>
        <v>0</v>
      </c>
      <c r="I359" s="47">
        <f t="shared" si="91"/>
        <v>0</v>
      </c>
      <c r="J359" s="47">
        <f t="shared" si="91"/>
        <v>0</v>
      </c>
      <c r="K359" s="47">
        <f t="shared" si="91"/>
        <v>0</v>
      </c>
      <c r="L359" s="47">
        <f t="shared" si="91"/>
        <v>0</v>
      </c>
      <c r="M359" s="48">
        <f t="shared" si="88"/>
        <v>99.64274901604601</v>
      </c>
    </row>
    <row r="360" spans="1:13" s="54" customFormat="1" ht="24">
      <c r="A360" s="82"/>
      <c r="B360" s="85"/>
      <c r="C360" s="71" t="s">
        <v>33</v>
      </c>
      <c r="D360" s="52" t="s">
        <v>34</v>
      </c>
      <c r="E360" s="53">
        <v>15755</v>
      </c>
      <c r="F360" s="53">
        <v>15753</v>
      </c>
      <c r="G360" s="53">
        <f>F360-L360</f>
        <v>15753</v>
      </c>
      <c r="H360" s="53"/>
      <c r="I360" s="53"/>
      <c r="J360" s="53"/>
      <c r="K360" s="53"/>
      <c r="L360" s="53"/>
      <c r="M360" s="48">
        <f t="shared" si="88"/>
        <v>99.98730561726437</v>
      </c>
    </row>
    <row r="361" spans="1:13" s="54" customFormat="1" ht="12.75" customHeight="1">
      <c r="A361" s="82"/>
      <c r="B361" s="70"/>
      <c r="C361" s="71" t="s">
        <v>25</v>
      </c>
      <c r="D361" s="52" t="s">
        <v>26</v>
      </c>
      <c r="E361" s="53">
        <v>265000</v>
      </c>
      <c r="F361" s="53">
        <v>263999</v>
      </c>
      <c r="G361" s="53">
        <f>F361-L361</f>
        <v>263999</v>
      </c>
      <c r="H361" s="53"/>
      <c r="I361" s="53"/>
      <c r="J361" s="53"/>
      <c r="K361" s="53"/>
      <c r="L361" s="53"/>
      <c r="M361" s="48">
        <f t="shared" si="88"/>
        <v>99.6222641509434</v>
      </c>
    </row>
    <row r="362" spans="1:13" s="132" customFormat="1" ht="42.75">
      <c r="A362" s="82"/>
      <c r="B362" s="128">
        <v>90005</v>
      </c>
      <c r="C362" s="190"/>
      <c r="D362" s="191" t="s">
        <v>166</v>
      </c>
      <c r="E362" s="192">
        <f>SUM(E363)</f>
        <v>142700</v>
      </c>
      <c r="F362" s="192">
        <f aca="true" t="shared" si="92" ref="F362:L362">SUM(F363)</f>
        <v>126092</v>
      </c>
      <c r="G362" s="192">
        <f t="shared" si="92"/>
        <v>0</v>
      </c>
      <c r="H362" s="192">
        <f t="shared" si="92"/>
        <v>0</v>
      </c>
      <c r="I362" s="192">
        <f t="shared" si="92"/>
        <v>0</v>
      </c>
      <c r="J362" s="192">
        <f t="shared" si="92"/>
        <v>0</v>
      </c>
      <c r="K362" s="192">
        <f t="shared" si="92"/>
        <v>0</v>
      </c>
      <c r="L362" s="192">
        <f t="shared" si="92"/>
        <v>126092</v>
      </c>
      <c r="M362" s="48">
        <f t="shared" si="88"/>
        <v>88.36159775753329</v>
      </c>
    </row>
    <row r="363" spans="1:13" s="54" customFormat="1" ht="24">
      <c r="A363" s="82"/>
      <c r="B363" s="83"/>
      <c r="C363" s="71" t="s">
        <v>42</v>
      </c>
      <c r="D363" s="52" t="s">
        <v>43</v>
      </c>
      <c r="E363" s="53">
        <v>142700</v>
      </c>
      <c r="F363" s="53">
        <v>126092</v>
      </c>
      <c r="G363" s="53">
        <f>F363-L363</f>
        <v>0</v>
      </c>
      <c r="H363" s="53"/>
      <c r="I363" s="53"/>
      <c r="J363" s="53"/>
      <c r="K363" s="53"/>
      <c r="L363" s="53">
        <v>126092</v>
      </c>
      <c r="M363" s="48">
        <f t="shared" si="88"/>
        <v>88.36159775753329</v>
      </c>
    </row>
    <row r="364" spans="1:13" ht="28.5">
      <c r="A364" s="82"/>
      <c r="B364" s="97">
        <v>90013</v>
      </c>
      <c r="C364" s="89"/>
      <c r="D364" s="46" t="s">
        <v>167</v>
      </c>
      <c r="E364" s="47">
        <f>SUM(E365:E366)</f>
        <v>28500</v>
      </c>
      <c r="F364" s="47">
        <f aca="true" t="shared" si="93" ref="F364:L364">SUM(F365:F366)</f>
        <v>26838</v>
      </c>
      <c r="G364" s="47">
        <f t="shared" si="93"/>
        <v>26838</v>
      </c>
      <c r="H364" s="47">
        <f t="shared" si="93"/>
        <v>0</v>
      </c>
      <c r="I364" s="47">
        <f t="shared" si="93"/>
        <v>0</v>
      </c>
      <c r="J364" s="47">
        <f t="shared" si="93"/>
        <v>0</v>
      </c>
      <c r="K364" s="47">
        <f t="shared" si="93"/>
        <v>0</v>
      </c>
      <c r="L364" s="47">
        <f t="shared" si="93"/>
        <v>0</v>
      </c>
      <c r="M364" s="48">
        <f t="shared" si="88"/>
        <v>94.16842105263157</v>
      </c>
    </row>
    <row r="365" spans="1:13" s="54" customFormat="1" ht="24">
      <c r="A365" s="82"/>
      <c r="B365" s="83"/>
      <c r="C365" s="86" t="s">
        <v>33</v>
      </c>
      <c r="D365" s="98" t="s">
        <v>34</v>
      </c>
      <c r="E365" s="80">
        <v>8000</v>
      </c>
      <c r="F365" s="80">
        <v>7223</v>
      </c>
      <c r="G365" s="80">
        <f>F365-L365</f>
        <v>7223</v>
      </c>
      <c r="H365" s="80"/>
      <c r="I365" s="80"/>
      <c r="J365" s="80"/>
      <c r="K365" s="80"/>
      <c r="L365" s="80"/>
      <c r="M365" s="84">
        <f t="shared" si="88"/>
        <v>90.2875</v>
      </c>
    </row>
    <row r="366" spans="1:13" s="54" customFormat="1" ht="12.75" customHeight="1">
      <c r="A366" s="69"/>
      <c r="B366" s="73"/>
      <c r="C366" s="71" t="s">
        <v>25</v>
      </c>
      <c r="D366" s="52" t="s">
        <v>26</v>
      </c>
      <c r="E366" s="53">
        <v>20500</v>
      </c>
      <c r="F366" s="53">
        <v>19615</v>
      </c>
      <c r="G366" s="80">
        <f>F366-L366</f>
        <v>19615</v>
      </c>
      <c r="H366" s="53"/>
      <c r="I366" s="53"/>
      <c r="J366" s="53"/>
      <c r="K366" s="53"/>
      <c r="L366" s="53"/>
      <c r="M366" s="48">
        <f t="shared" si="88"/>
        <v>95.68292682926828</v>
      </c>
    </row>
    <row r="367" spans="1:13" ht="28.5">
      <c r="A367" s="69"/>
      <c r="B367" s="65">
        <v>90015</v>
      </c>
      <c r="C367" s="73"/>
      <c r="D367" s="96" t="s">
        <v>168</v>
      </c>
      <c r="E367" s="75">
        <f>SUM(E368:E370)</f>
        <v>1400000</v>
      </c>
      <c r="F367" s="75">
        <f aca="true" t="shared" si="94" ref="F367:L367">SUM(F368:F370)</f>
        <v>1390114</v>
      </c>
      <c r="G367" s="75">
        <f t="shared" si="94"/>
        <v>1197945</v>
      </c>
      <c r="H367" s="75">
        <f t="shared" si="94"/>
        <v>0</v>
      </c>
      <c r="I367" s="75">
        <f t="shared" si="94"/>
        <v>0</v>
      </c>
      <c r="J367" s="75">
        <f t="shared" si="94"/>
        <v>0</v>
      </c>
      <c r="K367" s="75">
        <f t="shared" si="94"/>
        <v>0</v>
      </c>
      <c r="L367" s="75">
        <f t="shared" si="94"/>
        <v>192169</v>
      </c>
      <c r="M367" s="84">
        <f t="shared" si="88"/>
        <v>99.29385714285715</v>
      </c>
    </row>
    <row r="368" spans="1:13" s="54" customFormat="1" ht="12.75" customHeight="1">
      <c r="A368" s="69"/>
      <c r="B368" s="85"/>
      <c r="C368" s="86" t="s">
        <v>47</v>
      </c>
      <c r="D368" s="98" t="s">
        <v>48</v>
      </c>
      <c r="E368" s="80">
        <v>418500</v>
      </c>
      <c r="F368" s="80">
        <v>416838</v>
      </c>
      <c r="G368" s="80">
        <f>F368-L368</f>
        <v>416838</v>
      </c>
      <c r="H368" s="53"/>
      <c r="I368" s="53"/>
      <c r="J368" s="53"/>
      <c r="K368" s="53"/>
      <c r="L368" s="53"/>
      <c r="M368" s="48">
        <f t="shared" si="88"/>
        <v>99.60286738351255</v>
      </c>
    </row>
    <row r="369" spans="1:13" s="54" customFormat="1" ht="12.75" customHeight="1">
      <c r="A369" s="69"/>
      <c r="B369" s="85"/>
      <c r="C369" s="71" t="s">
        <v>40</v>
      </c>
      <c r="D369" s="52" t="s">
        <v>41</v>
      </c>
      <c r="E369" s="53">
        <v>781500</v>
      </c>
      <c r="F369" s="53">
        <v>781107</v>
      </c>
      <c r="G369" s="80">
        <f>F369-L369</f>
        <v>781107</v>
      </c>
      <c r="H369" s="53"/>
      <c r="I369" s="53"/>
      <c r="J369" s="53"/>
      <c r="K369" s="53"/>
      <c r="L369" s="53"/>
      <c r="M369" s="48">
        <f t="shared" si="88"/>
        <v>99.94971209213051</v>
      </c>
    </row>
    <row r="370" spans="1:13" s="54" customFormat="1" ht="24">
      <c r="A370" s="82"/>
      <c r="B370" s="70"/>
      <c r="C370" s="71" t="s">
        <v>42</v>
      </c>
      <c r="D370" s="52" t="s">
        <v>43</v>
      </c>
      <c r="E370" s="53">
        <v>200000</v>
      </c>
      <c r="F370" s="53">
        <v>192169</v>
      </c>
      <c r="G370" s="80">
        <f>F370-L370</f>
        <v>0</v>
      </c>
      <c r="H370" s="53"/>
      <c r="I370" s="53"/>
      <c r="J370" s="53"/>
      <c r="K370" s="53"/>
      <c r="L370" s="53">
        <v>192169</v>
      </c>
      <c r="M370" s="48">
        <f t="shared" si="88"/>
        <v>96.08449999999999</v>
      </c>
    </row>
    <row r="371" spans="1:13" ht="28.5">
      <c r="A371" s="82"/>
      <c r="B371" s="97">
        <v>90078</v>
      </c>
      <c r="C371" s="89"/>
      <c r="D371" s="46" t="s">
        <v>169</v>
      </c>
      <c r="E371" s="47">
        <f>SUM(E372:E374)</f>
        <v>15000</v>
      </c>
      <c r="F371" s="47">
        <f aca="true" t="shared" si="95" ref="F371:L371">SUM(F372:F374)</f>
        <v>6011</v>
      </c>
      <c r="G371" s="47">
        <f t="shared" si="95"/>
        <v>1011</v>
      </c>
      <c r="H371" s="47">
        <f t="shared" si="95"/>
        <v>0</v>
      </c>
      <c r="I371" s="47">
        <f t="shared" si="95"/>
        <v>0</v>
      </c>
      <c r="J371" s="47">
        <f t="shared" si="95"/>
        <v>0</v>
      </c>
      <c r="K371" s="47">
        <f t="shared" si="95"/>
        <v>0</v>
      </c>
      <c r="L371" s="47">
        <f t="shared" si="95"/>
        <v>5000</v>
      </c>
      <c r="M371" s="48">
        <f t="shared" si="88"/>
        <v>40.07333333333333</v>
      </c>
    </row>
    <row r="372" spans="1:13" s="54" customFormat="1" ht="24">
      <c r="A372" s="82"/>
      <c r="B372" s="83"/>
      <c r="C372" s="71" t="s">
        <v>33</v>
      </c>
      <c r="D372" s="52" t="s">
        <v>34</v>
      </c>
      <c r="E372" s="53">
        <v>2000</v>
      </c>
      <c r="F372" s="53">
        <v>1011</v>
      </c>
      <c r="G372" s="80">
        <f>F372-L372</f>
        <v>1011</v>
      </c>
      <c r="H372" s="53"/>
      <c r="I372" s="53"/>
      <c r="J372" s="53"/>
      <c r="K372" s="53"/>
      <c r="L372" s="53"/>
      <c r="M372" s="48">
        <f t="shared" si="88"/>
        <v>50.55</v>
      </c>
    </row>
    <row r="373" spans="1:13" s="54" customFormat="1" ht="15.75" customHeight="1">
      <c r="A373" s="99"/>
      <c r="B373" s="73"/>
      <c r="C373" s="71" t="s">
        <v>40</v>
      </c>
      <c r="D373" s="52" t="s">
        <v>41</v>
      </c>
      <c r="E373" s="53">
        <v>8000</v>
      </c>
      <c r="F373" s="53">
        <v>0</v>
      </c>
      <c r="G373" s="80">
        <f>F373-L373</f>
        <v>0</v>
      </c>
      <c r="H373" s="53"/>
      <c r="I373" s="53"/>
      <c r="J373" s="53"/>
      <c r="K373" s="53"/>
      <c r="L373" s="53"/>
      <c r="M373" s="48">
        <f t="shared" si="88"/>
        <v>0</v>
      </c>
    </row>
    <row r="374" spans="1:13" s="54" customFormat="1" ht="36">
      <c r="A374" s="99"/>
      <c r="B374" s="73"/>
      <c r="C374" s="133" t="s">
        <v>53</v>
      </c>
      <c r="D374" s="193" t="s">
        <v>54</v>
      </c>
      <c r="E374" s="194">
        <v>5000</v>
      </c>
      <c r="F374" s="194">
        <v>5000</v>
      </c>
      <c r="G374" s="80">
        <f>F374-L374</f>
        <v>0</v>
      </c>
      <c r="H374" s="194"/>
      <c r="I374" s="194"/>
      <c r="J374" s="194"/>
      <c r="K374" s="194"/>
      <c r="L374" s="194">
        <v>5000</v>
      </c>
      <c r="M374" s="84">
        <f t="shared" si="88"/>
        <v>100</v>
      </c>
    </row>
    <row r="375" spans="1:13" ht="60">
      <c r="A375" s="59">
        <v>921</v>
      </c>
      <c r="B375" s="107"/>
      <c r="C375" s="107"/>
      <c r="D375" s="40" t="s">
        <v>170</v>
      </c>
      <c r="E375" s="41">
        <f>SUM(E376+E385+E388+E393+E395+E397)</f>
        <v>4104108</v>
      </c>
      <c r="F375" s="41">
        <f aca="true" t="shared" si="96" ref="F375:L375">SUM(F376+F385+F388+F393+F395+F397)</f>
        <v>3967297</v>
      </c>
      <c r="G375" s="41">
        <f t="shared" si="96"/>
        <v>3449318</v>
      </c>
      <c r="H375" s="41">
        <f t="shared" si="96"/>
        <v>20236</v>
      </c>
      <c r="I375" s="41">
        <f t="shared" si="96"/>
        <v>2479695</v>
      </c>
      <c r="J375" s="41">
        <f t="shared" si="96"/>
        <v>0</v>
      </c>
      <c r="K375" s="41">
        <f t="shared" si="96"/>
        <v>0</v>
      </c>
      <c r="L375" s="41">
        <f t="shared" si="96"/>
        <v>517979</v>
      </c>
      <c r="M375" s="63">
        <f t="shared" si="88"/>
        <v>96.66648635952075</v>
      </c>
    </row>
    <row r="376" spans="1:13" ht="28.5">
      <c r="A376" s="158"/>
      <c r="B376" s="97">
        <v>92105</v>
      </c>
      <c r="C376" s="89"/>
      <c r="D376" s="46" t="s">
        <v>171</v>
      </c>
      <c r="E376" s="183">
        <f>SUM(E377:E384)</f>
        <v>248201</v>
      </c>
      <c r="F376" s="183">
        <f aca="true" t="shared" si="97" ref="F376:L376">SUM(F377:F384)</f>
        <v>245318</v>
      </c>
      <c r="G376" s="183">
        <f t="shared" si="97"/>
        <v>245318</v>
      </c>
      <c r="H376" s="183">
        <f t="shared" si="97"/>
        <v>11236</v>
      </c>
      <c r="I376" s="183">
        <f t="shared" si="97"/>
        <v>43500</v>
      </c>
      <c r="J376" s="183">
        <f t="shared" si="97"/>
        <v>0</v>
      </c>
      <c r="K376" s="183">
        <f t="shared" si="97"/>
        <v>0</v>
      </c>
      <c r="L376" s="183">
        <f t="shared" si="97"/>
        <v>0</v>
      </c>
      <c r="M376" s="48">
        <f t="shared" si="88"/>
        <v>98.83844142449063</v>
      </c>
    </row>
    <row r="377" spans="1:13" s="81" customFormat="1" ht="60">
      <c r="A377" s="76"/>
      <c r="B377" s="76"/>
      <c r="C377" s="91">
        <v>2820</v>
      </c>
      <c r="D377" s="105" t="s">
        <v>138</v>
      </c>
      <c r="E377" s="189">
        <v>43500</v>
      </c>
      <c r="F377" s="189">
        <v>43500</v>
      </c>
      <c r="G377" s="189">
        <f>F377-L377</f>
        <v>43500</v>
      </c>
      <c r="H377" s="189"/>
      <c r="I377" s="189">
        <v>43500</v>
      </c>
      <c r="J377" s="189"/>
      <c r="K377" s="189"/>
      <c r="L377" s="189"/>
      <c r="M377" s="48">
        <f t="shared" si="88"/>
        <v>100</v>
      </c>
    </row>
    <row r="378" spans="1:13" s="81" customFormat="1" ht="24">
      <c r="A378" s="161"/>
      <c r="B378" s="161"/>
      <c r="C378" s="91">
        <v>4170</v>
      </c>
      <c r="D378" s="92" t="s">
        <v>24</v>
      </c>
      <c r="E378" s="93">
        <v>5630</v>
      </c>
      <c r="F378" s="93">
        <v>5208</v>
      </c>
      <c r="G378" s="189">
        <f aca="true" t="shared" si="98" ref="G378:G384">F378-L378</f>
        <v>5208</v>
      </c>
      <c r="H378" s="93">
        <v>5208</v>
      </c>
      <c r="I378" s="93"/>
      <c r="J378" s="93"/>
      <c r="K378" s="93"/>
      <c r="L378" s="93"/>
      <c r="M378" s="48">
        <f t="shared" si="88"/>
        <v>92.50444049733571</v>
      </c>
    </row>
    <row r="379" spans="1:13" s="81" customFormat="1" ht="24">
      <c r="A379" s="161"/>
      <c r="B379" s="161"/>
      <c r="C379" s="91">
        <v>4171</v>
      </c>
      <c r="D379" s="92" t="s">
        <v>24</v>
      </c>
      <c r="E379" s="189">
        <v>6028</v>
      </c>
      <c r="F379" s="189">
        <v>6028</v>
      </c>
      <c r="G379" s="189">
        <f t="shared" si="98"/>
        <v>6028</v>
      </c>
      <c r="H379" s="189">
        <v>6028</v>
      </c>
      <c r="I379" s="189"/>
      <c r="J379" s="189"/>
      <c r="K379" s="189"/>
      <c r="L379" s="189"/>
      <c r="M379" s="48">
        <f t="shared" si="88"/>
        <v>100</v>
      </c>
    </row>
    <row r="380" spans="1:13" s="81" customFormat="1" ht="24">
      <c r="A380" s="161"/>
      <c r="B380" s="85"/>
      <c r="C380" s="91">
        <v>4210</v>
      </c>
      <c r="D380" s="92" t="s">
        <v>34</v>
      </c>
      <c r="E380" s="93">
        <v>49300</v>
      </c>
      <c r="F380" s="93">
        <v>48056</v>
      </c>
      <c r="G380" s="189">
        <f t="shared" si="98"/>
        <v>48056</v>
      </c>
      <c r="H380" s="93"/>
      <c r="I380" s="93"/>
      <c r="J380" s="93"/>
      <c r="K380" s="93"/>
      <c r="L380" s="93"/>
      <c r="M380" s="48">
        <f t="shared" si="88"/>
        <v>97.47667342799188</v>
      </c>
    </row>
    <row r="381" spans="1:13" s="81" customFormat="1" ht="24">
      <c r="A381" s="161"/>
      <c r="B381" s="85"/>
      <c r="C381" s="77">
        <v>4211</v>
      </c>
      <c r="D381" s="105" t="s">
        <v>34</v>
      </c>
      <c r="E381" s="79">
        <v>2785</v>
      </c>
      <c r="F381" s="79">
        <v>2785</v>
      </c>
      <c r="G381" s="189">
        <f t="shared" si="98"/>
        <v>2785</v>
      </c>
      <c r="H381" s="79"/>
      <c r="I381" s="79"/>
      <c r="J381" s="79"/>
      <c r="K381" s="79"/>
      <c r="L381" s="79"/>
      <c r="M381" s="84">
        <f t="shared" si="88"/>
        <v>100</v>
      </c>
    </row>
    <row r="382" spans="1:13" s="81" customFormat="1" ht="15.75" customHeight="1">
      <c r="A382" s="161"/>
      <c r="B382" s="85"/>
      <c r="C382" s="77">
        <v>4260</v>
      </c>
      <c r="D382" s="105" t="s">
        <v>48</v>
      </c>
      <c r="E382" s="195">
        <v>13500</v>
      </c>
      <c r="F382" s="195">
        <v>13006</v>
      </c>
      <c r="G382" s="189">
        <f t="shared" si="98"/>
        <v>13006</v>
      </c>
      <c r="H382" s="189"/>
      <c r="I382" s="189"/>
      <c r="J382" s="189"/>
      <c r="K382" s="189"/>
      <c r="L382" s="189"/>
      <c r="M382" s="48">
        <f t="shared" si="88"/>
        <v>96.34074074074074</v>
      </c>
    </row>
    <row r="383" spans="1:13" s="81" customFormat="1" ht="12.75" customHeight="1">
      <c r="A383" s="161"/>
      <c r="B383" s="85"/>
      <c r="C383" s="91">
        <v>4300</v>
      </c>
      <c r="D383" s="92" t="s">
        <v>26</v>
      </c>
      <c r="E383" s="93">
        <v>86670</v>
      </c>
      <c r="F383" s="93">
        <v>85948</v>
      </c>
      <c r="G383" s="189">
        <f t="shared" si="98"/>
        <v>85948</v>
      </c>
      <c r="H383" s="93"/>
      <c r="I383" s="93"/>
      <c r="J383" s="93"/>
      <c r="K383" s="93"/>
      <c r="L383" s="93"/>
      <c r="M383" s="48">
        <f t="shared" si="88"/>
        <v>99.16695511711087</v>
      </c>
    </row>
    <row r="384" spans="1:13" s="81" customFormat="1" ht="12.75" customHeight="1">
      <c r="A384" s="161"/>
      <c r="B384" s="70"/>
      <c r="C384" s="91">
        <v>4301</v>
      </c>
      <c r="D384" s="92" t="s">
        <v>26</v>
      </c>
      <c r="E384" s="189">
        <v>40788</v>
      </c>
      <c r="F384" s="189">
        <v>40787</v>
      </c>
      <c r="G384" s="189">
        <f t="shared" si="98"/>
        <v>40787</v>
      </c>
      <c r="H384" s="189"/>
      <c r="I384" s="189"/>
      <c r="J384" s="189"/>
      <c r="K384" s="189"/>
      <c r="L384" s="189"/>
      <c r="M384" s="48">
        <f t="shared" si="88"/>
        <v>99.99754829851916</v>
      </c>
    </row>
    <row r="385" spans="1:13" ht="28.5">
      <c r="A385" s="161"/>
      <c r="B385" s="97">
        <v>92108</v>
      </c>
      <c r="C385" s="89"/>
      <c r="D385" s="46" t="s">
        <v>172</v>
      </c>
      <c r="E385" s="47">
        <f>SUM(E386:E387)</f>
        <v>24400</v>
      </c>
      <c r="F385" s="47">
        <f aca="true" t="shared" si="99" ref="F385:L385">SUM(F386:F387)</f>
        <v>24400</v>
      </c>
      <c r="G385" s="47">
        <f t="shared" si="99"/>
        <v>24400</v>
      </c>
      <c r="H385" s="47">
        <f t="shared" si="99"/>
        <v>0</v>
      </c>
      <c r="I385" s="47">
        <f t="shared" si="99"/>
        <v>20000</v>
      </c>
      <c r="J385" s="47">
        <f t="shared" si="99"/>
        <v>0</v>
      </c>
      <c r="K385" s="47">
        <f t="shared" si="99"/>
        <v>0</v>
      </c>
      <c r="L385" s="47">
        <f t="shared" si="99"/>
        <v>0</v>
      </c>
      <c r="M385" s="48">
        <f t="shared" si="88"/>
        <v>100</v>
      </c>
    </row>
    <row r="386" spans="1:13" s="81" customFormat="1" ht="60">
      <c r="A386" s="180"/>
      <c r="B386" s="73"/>
      <c r="C386" s="91">
        <v>2820</v>
      </c>
      <c r="D386" s="92" t="s">
        <v>138</v>
      </c>
      <c r="E386" s="93">
        <v>20000</v>
      </c>
      <c r="F386" s="93">
        <v>20000</v>
      </c>
      <c r="G386" s="93">
        <f>F386-L386</f>
        <v>20000</v>
      </c>
      <c r="H386" s="93"/>
      <c r="I386" s="93">
        <v>20000</v>
      </c>
      <c r="J386" s="93"/>
      <c r="K386" s="93"/>
      <c r="L386" s="93"/>
      <c r="M386" s="48">
        <f t="shared" si="88"/>
        <v>100</v>
      </c>
    </row>
    <row r="387" spans="1:13" s="81" customFormat="1" ht="12.75" customHeight="1">
      <c r="A387" s="76"/>
      <c r="B387" s="73"/>
      <c r="C387" s="77">
        <v>4300</v>
      </c>
      <c r="D387" s="105" t="s">
        <v>26</v>
      </c>
      <c r="E387" s="195">
        <v>4400</v>
      </c>
      <c r="F387" s="195">
        <v>4400</v>
      </c>
      <c r="G387" s="195">
        <f>F387-L387</f>
        <v>4400</v>
      </c>
      <c r="H387" s="195"/>
      <c r="I387" s="195"/>
      <c r="J387" s="195"/>
      <c r="K387" s="195"/>
      <c r="L387" s="195"/>
      <c r="M387" s="84">
        <f t="shared" si="88"/>
        <v>100</v>
      </c>
    </row>
    <row r="388" spans="1:13" ht="42.75">
      <c r="A388" s="76"/>
      <c r="B388" s="65">
        <v>92109</v>
      </c>
      <c r="C388" s="89"/>
      <c r="D388" s="46" t="s">
        <v>173</v>
      </c>
      <c r="E388" s="47">
        <f>SUM(E389:E392)</f>
        <v>1942345</v>
      </c>
      <c r="F388" s="47">
        <f aca="true" t="shared" si="100" ref="F388:L388">SUM(F389:F392)</f>
        <v>1825511</v>
      </c>
      <c r="G388" s="47">
        <f t="shared" si="100"/>
        <v>1599032</v>
      </c>
      <c r="H388" s="47">
        <f t="shared" si="100"/>
        <v>600</v>
      </c>
      <c r="I388" s="47">
        <f t="shared" si="100"/>
        <v>1292345</v>
      </c>
      <c r="J388" s="47">
        <f t="shared" si="100"/>
        <v>0</v>
      </c>
      <c r="K388" s="47">
        <f t="shared" si="100"/>
        <v>0</v>
      </c>
      <c r="L388" s="47">
        <f t="shared" si="100"/>
        <v>226479</v>
      </c>
      <c r="M388" s="48">
        <f t="shared" si="88"/>
        <v>93.98489969598603</v>
      </c>
    </row>
    <row r="389" spans="1:13" s="54" customFormat="1" ht="36">
      <c r="A389" s="76"/>
      <c r="B389" s="85"/>
      <c r="C389" s="86" t="s">
        <v>174</v>
      </c>
      <c r="D389" s="98" t="s">
        <v>175</v>
      </c>
      <c r="E389" s="80">
        <v>1292345</v>
      </c>
      <c r="F389" s="80">
        <v>1292345</v>
      </c>
      <c r="G389" s="80">
        <f>F389-L389</f>
        <v>1292345</v>
      </c>
      <c r="H389" s="80"/>
      <c r="I389" s="80">
        <v>1292345</v>
      </c>
      <c r="J389" s="80"/>
      <c r="K389" s="80"/>
      <c r="L389" s="80"/>
      <c r="M389" s="48">
        <f t="shared" si="88"/>
        <v>100</v>
      </c>
    </row>
    <row r="390" spans="1:13" s="54" customFormat="1" ht="24">
      <c r="A390" s="76"/>
      <c r="B390" s="85"/>
      <c r="C390" s="86" t="s">
        <v>23</v>
      </c>
      <c r="D390" s="98" t="s">
        <v>24</v>
      </c>
      <c r="E390" s="80">
        <v>600</v>
      </c>
      <c r="F390" s="80">
        <v>600</v>
      </c>
      <c r="G390" s="80">
        <f>F390-L390</f>
        <v>600</v>
      </c>
      <c r="H390" s="80">
        <v>600</v>
      </c>
      <c r="I390" s="80"/>
      <c r="J390" s="80"/>
      <c r="K390" s="80"/>
      <c r="L390" s="80"/>
      <c r="M390" s="48">
        <f t="shared" si="88"/>
        <v>100</v>
      </c>
    </row>
    <row r="391" spans="1:13" s="54" customFormat="1" ht="12.75" customHeight="1">
      <c r="A391" s="76"/>
      <c r="B391" s="85"/>
      <c r="C391" s="71" t="s">
        <v>40</v>
      </c>
      <c r="D391" s="52" t="s">
        <v>41</v>
      </c>
      <c r="E391" s="53">
        <v>349400</v>
      </c>
      <c r="F391" s="53">
        <v>306087</v>
      </c>
      <c r="G391" s="80">
        <f>F391-L391</f>
        <v>306087</v>
      </c>
      <c r="H391" s="53"/>
      <c r="I391" s="53"/>
      <c r="J391" s="53"/>
      <c r="K391" s="53"/>
      <c r="L391" s="53"/>
      <c r="M391" s="48">
        <f t="shared" si="88"/>
        <v>87.60360618202633</v>
      </c>
    </row>
    <row r="392" spans="1:13" s="54" customFormat="1" ht="24">
      <c r="A392" s="76"/>
      <c r="B392" s="70"/>
      <c r="C392" s="71" t="s">
        <v>42</v>
      </c>
      <c r="D392" s="52" t="s">
        <v>43</v>
      </c>
      <c r="E392" s="53">
        <v>300000</v>
      </c>
      <c r="F392" s="53">
        <v>226479</v>
      </c>
      <c r="G392" s="80">
        <f>F392-L392</f>
        <v>0</v>
      </c>
      <c r="H392" s="53"/>
      <c r="I392" s="53"/>
      <c r="J392" s="53"/>
      <c r="K392" s="53"/>
      <c r="L392" s="53">
        <v>226479</v>
      </c>
      <c r="M392" s="48">
        <f t="shared" si="88"/>
        <v>75.493</v>
      </c>
    </row>
    <row r="393" spans="1:13" ht="15.75" customHeight="1">
      <c r="A393" s="76"/>
      <c r="B393" s="97">
        <v>92116</v>
      </c>
      <c r="C393" s="89"/>
      <c r="D393" s="46" t="s">
        <v>176</v>
      </c>
      <c r="E393" s="47">
        <f>SUM(E394)</f>
        <v>1049850</v>
      </c>
      <c r="F393" s="47">
        <f aca="true" t="shared" si="101" ref="F393:L393">SUM(F394)</f>
        <v>1049850</v>
      </c>
      <c r="G393" s="47">
        <f t="shared" si="101"/>
        <v>1049850</v>
      </c>
      <c r="H393" s="47">
        <f t="shared" si="101"/>
        <v>0</v>
      </c>
      <c r="I393" s="47">
        <f t="shared" si="101"/>
        <v>1049850</v>
      </c>
      <c r="J393" s="47">
        <f t="shared" si="101"/>
        <v>0</v>
      </c>
      <c r="K393" s="47">
        <f t="shared" si="101"/>
        <v>0</v>
      </c>
      <c r="L393" s="47">
        <f t="shared" si="101"/>
        <v>0</v>
      </c>
      <c r="M393" s="48">
        <f t="shared" si="88"/>
        <v>100</v>
      </c>
    </row>
    <row r="394" spans="1:13" s="54" customFormat="1" ht="36">
      <c r="A394" s="76"/>
      <c r="B394" s="73"/>
      <c r="C394" s="71" t="s">
        <v>174</v>
      </c>
      <c r="D394" s="98" t="s">
        <v>175</v>
      </c>
      <c r="E394" s="53">
        <v>1049850</v>
      </c>
      <c r="F394" s="53">
        <v>1049850</v>
      </c>
      <c r="G394" s="53">
        <f>F394-L394</f>
        <v>1049850</v>
      </c>
      <c r="H394" s="53"/>
      <c r="I394" s="53">
        <v>1049850</v>
      </c>
      <c r="J394" s="53"/>
      <c r="K394" s="53"/>
      <c r="L394" s="53"/>
      <c r="M394" s="48">
        <f t="shared" si="88"/>
        <v>100</v>
      </c>
    </row>
    <row r="395" spans="1:13" ht="28.5">
      <c r="A395" s="76"/>
      <c r="B395" s="65">
        <v>92120</v>
      </c>
      <c r="C395" s="89"/>
      <c r="D395" s="46" t="s">
        <v>177</v>
      </c>
      <c r="E395" s="47">
        <f aca="true" t="shared" si="102" ref="E395:L395">SUM(E396:E396)</f>
        <v>74000</v>
      </c>
      <c r="F395" s="47">
        <f t="shared" si="102"/>
        <v>74000</v>
      </c>
      <c r="G395" s="47">
        <f t="shared" si="102"/>
        <v>74000</v>
      </c>
      <c r="H395" s="47">
        <f t="shared" si="102"/>
        <v>0</v>
      </c>
      <c r="I395" s="47">
        <f t="shared" si="102"/>
        <v>74000</v>
      </c>
      <c r="J395" s="47">
        <f t="shared" si="102"/>
        <v>0</v>
      </c>
      <c r="K395" s="47">
        <f t="shared" si="102"/>
        <v>0</v>
      </c>
      <c r="L395" s="47">
        <f t="shared" si="102"/>
        <v>0</v>
      </c>
      <c r="M395" s="48">
        <f t="shared" si="88"/>
        <v>100</v>
      </c>
    </row>
    <row r="396" spans="1:13" s="81" customFormat="1" ht="48">
      <c r="A396" s="161"/>
      <c r="B396" s="70"/>
      <c r="C396" s="77">
        <v>2580</v>
      </c>
      <c r="D396" s="105" t="s">
        <v>178</v>
      </c>
      <c r="E396" s="79">
        <v>74000</v>
      </c>
      <c r="F396" s="79">
        <v>74000</v>
      </c>
      <c r="G396" s="79">
        <f>F396-L396</f>
        <v>74000</v>
      </c>
      <c r="H396" s="79"/>
      <c r="I396" s="79">
        <v>74000</v>
      </c>
      <c r="J396" s="79"/>
      <c r="K396" s="79"/>
      <c r="L396" s="79"/>
      <c r="M396" s="84">
        <f t="shared" si="88"/>
        <v>100</v>
      </c>
    </row>
    <row r="397" spans="1:13" ht="15.75" customHeight="1">
      <c r="A397" s="161"/>
      <c r="B397" s="65">
        <v>92195</v>
      </c>
      <c r="C397" s="73"/>
      <c r="D397" s="96" t="s">
        <v>32</v>
      </c>
      <c r="E397" s="75">
        <f aca="true" t="shared" si="103" ref="E397:L397">SUM(E398:E402)</f>
        <v>765312</v>
      </c>
      <c r="F397" s="75">
        <f t="shared" si="103"/>
        <v>748218</v>
      </c>
      <c r="G397" s="75">
        <f t="shared" si="103"/>
        <v>456718</v>
      </c>
      <c r="H397" s="75">
        <f t="shared" si="103"/>
        <v>8400</v>
      </c>
      <c r="I397" s="75">
        <f t="shared" si="103"/>
        <v>0</v>
      </c>
      <c r="J397" s="75">
        <f t="shared" si="103"/>
        <v>0</v>
      </c>
      <c r="K397" s="75">
        <f t="shared" si="103"/>
        <v>0</v>
      </c>
      <c r="L397" s="75">
        <f t="shared" si="103"/>
        <v>291500</v>
      </c>
      <c r="M397" s="84">
        <f t="shared" si="88"/>
        <v>97.76640115403914</v>
      </c>
    </row>
    <row r="398" spans="1:13" s="81" customFormat="1" ht="24">
      <c r="A398" s="161"/>
      <c r="B398" s="85"/>
      <c r="C398" s="77">
        <v>4170</v>
      </c>
      <c r="D398" s="105" t="s">
        <v>24</v>
      </c>
      <c r="E398" s="93">
        <v>8970</v>
      </c>
      <c r="F398" s="93">
        <v>8400</v>
      </c>
      <c r="G398" s="93">
        <f>F398-L398</f>
        <v>8400</v>
      </c>
      <c r="H398" s="93">
        <v>8400</v>
      </c>
      <c r="I398" s="93"/>
      <c r="J398" s="93"/>
      <c r="K398" s="93"/>
      <c r="L398" s="93"/>
      <c r="M398" s="48">
        <f t="shared" si="88"/>
        <v>93.64548494983278</v>
      </c>
    </row>
    <row r="399" spans="1:13" s="54" customFormat="1" ht="24">
      <c r="A399" s="82"/>
      <c r="B399" s="85"/>
      <c r="C399" s="71" t="s">
        <v>33</v>
      </c>
      <c r="D399" s="52" t="s">
        <v>34</v>
      </c>
      <c r="E399" s="186">
        <v>86640</v>
      </c>
      <c r="F399" s="186">
        <v>80863</v>
      </c>
      <c r="G399" s="93">
        <f>F399-L399</f>
        <v>80863</v>
      </c>
      <c r="H399" s="53"/>
      <c r="I399" s="53"/>
      <c r="J399" s="53"/>
      <c r="K399" s="53"/>
      <c r="L399" s="53"/>
      <c r="M399" s="48">
        <f t="shared" si="88"/>
        <v>93.33217913204062</v>
      </c>
    </row>
    <row r="400" spans="1:13" s="54" customFormat="1" ht="24">
      <c r="A400" s="82"/>
      <c r="B400" s="85"/>
      <c r="C400" s="71" t="s">
        <v>179</v>
      </c>
      <c r="D400" s="52" t="s">
        <v>34</v>
      </c>
      <c r="E400" s="186">
        <v>681</v>
      </c>
      <c r="F400" s="186">
        <v>681</v>
      </c>
      <c r="G400" s="93">
        <f>F400-L400</f>
        <v>681</v>
      </c>
      <c r="H400" s="53"/>
      <c r="I400" s="53"/>
      <c r="J400" s="53"/>
      <c r="K400" s="53"/>
      <c r="L400" s="53"/>
      <c r="M400" s="48">
        <f t="shared" si="88"/>
        <v>100</v>
      </c>
    </row>
    <row r="401" spans="1:13" s="54" customFormat="1" ht="12.75" customHeight="1">
      <c r="A401" s="82"/>
      <c r="B401" s="85"/>
      <c r="C401" s="71" t="s">
        <v>25</v>
      </c>
      <c r="D401" s="52" t="s">
        <v>26</v>
      </c>
      <c r="E401" s="53">
        <v>369021</v>
      </c>
      <c r="F401" s="53">
        <v>366774</v>
      </c>
      <c r="G401" s="93">
        <f>F401-L401</f>
        <v>366774</v>
      </c>
      <c r="H401" s="53"/>
      <c r="I401" s="53"/>
      <c r="J401" s="53"/>
      <c r="K401" s="53"/>
      <c r="L401" s="53"/>
      <c r="M401" s="48">
        <f t="shared" si="88"/>
        <v>99.39109156389475</v>
      </c>
    </row>
    <row r="402" spans="1:13" s="54" customFormat="1" ht="24">
      <c r="A402" s="99"/>
      <c r="B402" s="70"/>
      <c r="C402" s="71" t="s">
        <v>42</v>
      </c>
      <c r="D402" s="52" t="s">
        <v>43</v>
      </c>
      <c r="E402" s="53">
        <v>300000</v>
      </c>
      <c r="F402" s="53">
        <v>291500</v>
      </c>
      <c r="G402" s="93">
        <f>F402-L402</f>
        <v>0</v>
      </c>
      <c r="H402" s="53"/>
      <c r="I402" s="53"/>
      <c r="J402" s="53"/>
      <c r="K402" s="53"/>
      <c r="L402" s="53">
        <v>291500</v>
      </c>
      <c r="M402" s="48">
        <f t="shared" si="88"/>
        <v>97.16666666666667</v>
      </c>
    </row>
    <row r="403" spans="1:13" ht="30">
      <c r="A403" s="59">
        <v>926</v>
      </c>
      <c r="B403" s="107"/>
      <c r="C403" s="107"/>
      <c r="D403" s="40" t="s">
        <v>180</v>
      </c>
      <c r="E403" s="41">
        <f>SUM(E404+E413+E420)</f>
        <v>2462861</v>
      </c>
      <c r="F403" s="41">
        <f aca="true" t="shared" si="104" ref="F403:L403">SUM(F404+F413+F420)</f>
        <v>1988567</v>
      </c>
      <c r="G403" s="41">
        <f t="shared" si="104"/>
        <v>1959287</v>
      </c>
      <c r="H403" s="41">
        <f t="shared" si="104"/>
        <v>9859</v>
      </c>
      <c r="I403" s="41">
        <f t="shared" si="104"/>
        <v>1580000</v>
      </c>
      <c r="J403" s="41">
        <f t="shared" si="104"/>
        <v>0</v>
      </c>
      <c r="K403" s="41">
        <f t="shared" si="104"/>
        <v>0</v>
      </c>
      <c r="L403" s="41">
        <f t="shared" si="104"/>
        <v>29280</v>
      </c>
      <c r="M403" s="63">
        <f t="shared" si="88"/>
        <v>80.7421531300386</v>
      </c>
    </row>
    <row r="404" spans="1:13" ht="15.75" customHeight="1">
      <c r="A404" s="64"/>
      <c r="B404" s="65">
        <v>92601</v>
      </c>
      <c r="C404" s="89"/>
      <c r="D404" s="46" t="s">
        <v>181</v>
      </c>
      <c r="E404" s="47">
        <f>SUM(E405:E412)</f>
        <v>1698560</v>
      </c>
      <c r="F404" s="47">
        <f aca="true" t="shared" si="105" ref="F404:L404">SUM(F405:F412)</f>
        <v>1224306</v>
      </c>
      <c r="G404" s="47">
        <f t="shared" si="105"/>
        <v>1195026</v>
      </c>
      <c r="H404" s="47">
        <f t="shared" si="105"/>
        <v>9859</v>
      </c>
      <c r="I404" s="47">
        <f t="shared" si="105"/>
        <v>1000000</v>
      </c>
      <c r="J404" s="47">
        <f t="shared" si="105"/>
        <v>0</v>
      </c>
      <c r="K404" s="47">
        <f t="shared" si="105"/>
        <v>0</v>
      </c>
      <c r="L404" s="47">
        <f t="shared" si="105"/>
        <v>29280</v>
      </c>
      <c r="M404" s="48">
        <f t="shared" si="88"/>
        <v>72.07905519969857</v>
      </c>
    </row>
    <row r="405" spans="1:13" s="54" customFormat="1" ht="60">
      <c r="A405" s="69"/>
      <c r="B405" s="85"/>
      <c r="C405" s="71" t="s">
        <v>182</v>
      </c>
      <c r="D405" s="52" t="s">
        <v>183</v>
      </c>
      <c r="E405" s="53">
        <v>1000000</v>
      </c>
      <c r="F405" s="53">
        <v>1000000</v>
      </c>
      <c r="G405" s="53">
        <f>(F405-L405)</f>
        <v>1000000</v>
      </c>
      <c r="H405" s="53"/>
      <c r="I405" s="53">
        <v>1000000</v>
      </c>
      <c r="J405" s="53"/>
      <c r="K405" s="53"/>
      <c r="L405" s="53"/>
      <c r="M405" s="48">
        <f t="shared" si="88"/>
        <v>100</v>
      </c>
    </row>
    <row r="406" spans="1:13" s="54" customFormat="1" ht="24">
      <c r="A406" s="69"/>
      <c r="B406" s="85"/>
      <c r="C406" s="71" t="s">
        <v>58</v>
      </c>
      <c r="D406" s="92" t="s">
        <v>59</v>
      </c>
      <c r="E406" s="186">
        <v>700</v>
      </c>
      <c r="F406" s="186">
        <v>689</v>
      </c>
      <c r="G406" s="53">
        <f aca="true" t="shared" si="106" ref="G406:G412">(F406-L406)</f>
        <v>689</v>
      </c>
      <c r="H406" s="186">
        <v>689</v>
      </c>
      <c r="I406" s="53"/>
      <c r="J406" s="53"/>
      <c r="K406" s="53"/>
      <c r="L406" s="53"/>
      <c r="M406" s="48">
        <f t="shared" si="88"/>
        <v>98.42857142857143</v>
      </c>
    </row>
    <row r="407" spans="1:13" s="54" customFormat="1" ht="24">
      <c r="A407" s="69"/>
      <c r="B407" s="85"/>
      <c r="C407" s="71" t="s">
        <v>23</v>
      </c>
      <c r="D407" s="92" t="s">
        <v>24</v>
      </c>
      <c r="E407" s="186">
        <v>9170</v>
      </c>
      <c r="F407" s="186">
        <v>9170</v>
      </c>
      <c r="G407" s="53">
        <f t="shared" si="106"/>
        <v>9170</v>
      </c>
      <c r="H407" s="186">
        <v>9170</v>
      </c>
      <c r="I407" s="53"/>
      <c r="J407" s="53"/>
      <c r="K407" s="53"/>
      <c r="L407" s="53"/>
      <c r="M407" s="48">
        <f t="shared" si="88"/>
        <v>100</v>
      </c>
    </row>
    <row r="408" spans="1:13" s="54" customFormat="1" ht="24">
      <c r="A408" s="69"/>
      <c r="B408" s="85"/>
      <c r="C408" s="71" t="s">
        <v>33</v>
      </c>
      <c r="D408" s="52" t="s">
        <v>34</v>
      </c>
      <c r="E408" s="186">
        <v>149030</v>
      </c>
      <c r="F408" s="186">
        <v>148999</v>
      </c>
      <c r="G408" s="53">
        <f t="shared" si="106"/>
        <v>148999</v>
      </c>
      <c r="H408" s="53"/>
      <c r="I408" s="53"/>
      <c r="J408" s="53"/>
      <c r="K408" s="53"/>
      <c r="L408" s="53"/>
      <c r="M408" s="48">
        <f t="shared" si="88"/>
        <v>99.97919881902972</v>
      </c>
    </row>
    <row r="409" spans="1:13" s="54" customFormat="1" ht="12.75" customHeight="1">
      <c r="A409" s="69"/>
      <c r="B409" s="85"/>
      <c r="C409" s="71" t="s">
        <v>47</v>
      </c>
      <c r="D409" s="52" t="s">
        <v>48</v>
      </c>
      <c r="E409" s="53">
        <v>8000</v>
      </c>
      <c r="F409" s="53">
        <v>4565</v>
      </c>
      <c r="G409" s="53">
        <f t="shared" si="106"/>
        <v>4565</v>
      </c>
      <c r="H409" s="53"/>
      <c r="I409" s="53"/>
      <c r="J409" s="53"/>
      <c r="K409" s="53"/>
      <c r="L409" s="53"/>
      <c r="M409" s="48">
        <f t="shared" si="88"/>
        <v>57.06250000000001</v>
      </c>
    </row>
    <row r="410" spans="1:13" s="54" customFormat="1" ht="12.75" customHeight="1">
      <c r="A410" s="69"/>
      <c r="B410" s="85"/>
      <c r="C410" s="86" t="s">
        <v>40</v>
      </c>
      <c r="D410" s="98" t="s">
        <v>41</v>
      </c>
      <c r="E410" s="194">
        <v>1080</v>
      </c>
      <c r="F410" s="194">
        <v>1080</v>
      </c>
      <c r="G410" s="53">
        <f t="shared" si="106"/>
        <v>1080</v>
      </c>
      <c r="H410" s="80"/>
      <c r="I410" s="80"/>
      <c r="J410" s="80"/>
      <c r="K410" s="80"/>
      <c r="L410" s="80"/>
      <c r="M410" s="48">
        <f t="shared" si="88"/>
        <v>100</v>
      </c>
    </row>
    <row r="411" spans="1:13" s="54" customFormat="1" ht="12.75" customHeight="1">
      <c r="A411" s="69"/>
      <c r="B411" s="85"/>
      <c r="C411" s="71" t="s">
        <v>25</v>
      </c>
      <c r="D411" s="52" t="s">
        <v>26</v>
      </c>
      <c r="E411" s="53">
        <v>30580</v>
      </c>
      <c r="F411" s="53">
        <v>30523</v>
      </c>
      <c r="G411" s="53">
        <f t="shared" si="106"/>
        <v>30523</v>
      </c>
      <c r="H411" s="53"/>
      <c r="I411" s="53"/>
      <c r="J411" s="53"/>
      <c r="K411" s="53"/>
      <c r="L411" s="53"/>
      <c r="M411" s="48">
        <f t="shared" si="88"/>
        <v>99.81360366252453</v>
      </c>
    </row>
    <row r="412" spans="1:13" s="54" customFormat="1" ht="24">
      <c r="A412" s="82"/>
      <c r="B412" s="83"/>
      <c r="C412" s="71" t="s">
        <v>42</v>
      </c>
      <c r="D412" s="52" t="s">
        <v>43</v>
      </c>
      <c r="E412" s="53">
        <v>500000</v>
      </c>
      <c r="F412" s="53">
        <v>29280</v>
      </c>
      <c r="G412" s="53">
        <f t="shared" si="106"/>
        <v>0</v>
      </c>
      <c r="H412" s="53"/>
      <c r="I412" s="53"/>
      <c r="J412" s="53"/>
      <c r="K412" s="53"/>
      <c r="L412" s="53">
        <v>29280</v>
      </c>
      <c r="M412" s="48">
        <f t="shared" si="88"/>
        <v>5.856</v>
      </c>
    </row>
    <row r="413" spans="1:13" ht="42.75">
      <c r="A413" s="69"/>
      <c r="B413" s="65">
        <v>92605</v>
      </c>
      <c r="C413" s="89"/>
      <c r="D413" s="46" t="s">
        <v>184</v>
      </c>
      <c r="E413" s="47">
        <f>SUM(E414:E419)</f>
        <v>644301</v>
      </c>
      <c r="F413" s="47">
        <f aca="true" t="shared" si="107" ref="F413:L413">SUM(F414:F419)</f>
        <v>644261</v>
      </c>
      <c r="G413" s="47">
        <f t="shared" si="107"/>
        <v>644261</v>
      </c>
      <c r="H413" s="47">
        <f t="shared" si="107"/>
        <v>0</v>
      </c>
      <c r="I413" s="47">
        <f t="shared" si="107"/>
        <v>580000</v>
      </c>
      <c r="J413" s="47">
        <f t="shared" si="107"/>
        <v>0</v>
      </c>
      <c r="K413" s="47">
        <f t="shared" si="107"/>
        <v>0</v>
      </c>
      <c r="L413" s="47">
        <f t="shared" si="107"/>
        <v>0</v>
      </c>
      <c r="M413" s="48">
        <f t="shared" si="88"/>
        <v>99.99379172157113</v>
      </c>
    </row>
    <row r="414" spans="1:13" s="54" customFormat="1" ht="60">
      <c r="A414" s="69"/>
      <c r="B414" s="85"/>
      <c r="C414" s="86" t="s">
        <v>157</v>
      </c>
      <c r="D414" s="98" t="s">
        <v>138</v>
      </c>
      <c r="E414" s="80">
        <v>580000</v>
      </c>
      <c r="F414" s="80">
        <v>580000</v>
      </c>
      <c r="G414" s="80">
        <f aca="true" t="shared" si="108" ref="G414:G419">(F414-L414)</f>
        <v>580000</v>
      </c>
      <c r="H414" s="80"/>
      <c r="I414" s="80">
        <v>580000</v>
      </c>
      <c r="J414" s="80"/>
      <c r="K414" s="80"/>
      <c r="L414" s="80"/>
      <c r="M414" s="84">
        <f t="shared" si="88"/>
        <v>100</v>
      </c>
    </row>
    <row r="415" spans="1:13" s="54" customFormat="1" ht="36">
      <c r="A415" s="69"/>
      <c r="B415" s="85"/>
      <c r="C415" s="71" t="s">
        <v>185</v>
      </c>
      <c r="D415" s="52" t="s">
        <v>63</v>
      </c>
      <c r="E415" s="186">
        <v>10435</v>
      </c>
      <c r="F415" s="186">
        <v>10435</v>
      </c>
      <c r="G415" s="80">
        <f t="shared" si="108"/>
        <v>10435</v>
      </c>
      <c r="H415" s="53"/>
      <c r="I415" s="53"/>
      <c r="J415" s="53"/>
      <c r="K415" s="53"/>
      <c r="L415" s="53"/>
      <c r="M415" s="48">
        <f t="shared" si="88"/>
        <v>100</v>
      </c>
    </row>
    <row r="416" spans="1:13" s="54" customFormat="1" ht="24" customHeight="1">
      <c r="A416" s="72"/>
      <c r="B416" s="70"/>
      <c r="C416" s="71" t="s">
        <v>33</v>
      </c>
      <c r="D416" s="52" t="s">
        <v>34</v>
      </c>
      <c r="E416" s="53">
        <v>24540</v>
      </c>
      <c r="F416" s="53">
        <v>24519</v>
      </c>
      <c r="G416" s="80">
        <f t="shared" si="108"/>
        <v>24519</v>
      </c>
      <c r="H416" s="53"/>
      <c r="I416" s="53"/>
      <c r="J416" s="53"/>
      <c r="K416" s="53"/>
      <c r="L416" s="53"/>
      <c r="M416" s="48">
        <f t="shared" si="88"/>
        <v>99.91442542787287</v>
      </c>
    </row>
    <row r="417" spans="1:13" s="54" customFormat="1" ht="24" customHeight="1">
      <c r="A417" s="82"/>
      <c r="B417" s="83"/>
      <c r="C417" s="86" t="s">
        <v>179</v>
      </c>
      <c r="D417" s="98" t="s">
        <v>34</v>
      </c>
      <c r="E417" s="194">
        <v>1176</v>
      </c>
      <c r="F417" s="194">
        <v>1176</v>
      </c>
      <c r="G417" s="80">
        <f t="shared" si="108"/>
        <v>1176</v>
      </c>
      <c r="H417" s="80"/>
      <c r="I417" s="80"/>
      <c r="J417" s="80"/>
      <c r="K417" s="80"/>
      <c r="L417" s="80"/>
      <c r="M417" s="84">
        <f>F417/E417*100</f>
        <v>100</v>
      </c>
    </row>
    <row r="418" spans="1:13" s="54" customFormat="1" ht="15.75" customHeight="1">
      <c r="A418" s="82"/>
      <c r="B418" s="83"/>
      <c r="C418" s="71" t="s">
        <v>25</v>
      </c>
      <c r="D418" s="52" t="s">
        <v>26</v>
      </c>
      <c r="E418" s="186">
        <v>15465</v>
      </c>
      <c r="F418" s="186">
        <v>15446</v>
      </c>
      <c r="G418" s="80">
        <f t="shared" si="108"/>
        <v>15446</v>
      </c>
      <c r="H418" s="53"/>
      <c r="I418" s="53"/>
      <c r="J418" s="53"/>
      <c r="K418" s="53"/>
      <c r="L418" s="53"/>
      <c r="M418" s="48">
        <f>F418/E418*100</f>
        <v>99.877141933398</v>
      </c>
    </row>
    <row r="419" spans="1:13" s="54" customFormat="1" ht="15.75" customHeight="1">
      <c r="A419" s="69"/>
      <c r="B419" s="73"/>
      <c r="C419" s="71" t="s">
        <v>186</v>
      </c>
      <c r="D419" s="52" t="s">
        <v>26</v>
      </c>
      <c r="E419" s="53">
        <v>12685</v>
      </c>
      <c r="F419" s="53">
        <v>12685</v>
      </c>
      <c r="G419" s="80">
        <f t="shared" si="108"/>
        <v>12685</v>
      </c>
      <c r="H419" s="53"/>
      <c r="I419" s="53"/>
      <c r="J419" s="53"/>
      <c r="K419" s="53"/>
      <c r="L419" s="53"/>
      <c r="M419" s="48">
        <f>F419/E419*100</f>
        <v>100</v>
      </c>
    </row>
    <row r="420" spans="1:13" ht="15.75" customHeight="1">
      <c r="A420" s="69"/>
      <c r="B420" s="65">
        <v>92695</v>
      </c>
      <c r="C420" s="89"/>
      <c r="D420" s="46" t="s">
        <v>32</v>
      </c>
      <c r="E420" s="47">
        <f>SUM(E421:E421)</f>
        <v>120000</v>
      </c>
      <c r="F420" s="47">
        <f aca="true" t="shared" si="109" ref="F420:L420">SUM(F421:F421)</f>
        <v>120000</v>
      </c>
      <c r="G420" s="47">
        <f t="shared" si="109"/>
        <v>120000</v>
      </c>
      <c r="H420" s="47">
        <f t="shared" si="109"/>
        <v>0</v>
      </c>
      <c r="I420" s="47">
        <f t="shared" si="109"/>
        <v>0</v>
      </c>
      <c r="J420" s="47">
        <f t="shared" si="109"/>
        <v>0</v>
      </c>
      <c r="K420" s="47">
        <f t="shared" si="109"/>
        <v>0</v>
      </c>
      <c r="L420" s="47">
        <f t="shared" si="109"/>
        <v>0</v>
      </c>
      <c r="M420" s="48">
        <f>F420/E420*100</f>
        <v>100</v>
      </c>
    </row>
    <row r="421" spans="1:13" s="54" customFormat="1" ht="13.5" customHeight="1" thickBot="1">
      <c r="A421" s="196"/>
      <c r="B421" s="197"/>
      <c r="C421" s="51" t="s">
        <v>25</v>
      </c>
      <c r="D421" s="185" t="s">
        <v>26</v>
      </c>
      <c r="E421" s="186">
        <v>120000</v>
      </c>
      <c r="F421" s="186">
        <v>120000</v>
      </c>
      <c r="G421" s="186">
        <f>(F421-L421)</f>
        <v>120000</v>
      </c>
      <c r="H421" s="186"/>
      <c r="I421" s="186"/>
      <c r="J421" s="186"/>
      <c r="K421" s="186"/>
      <c r="L421" s="186"/>
      <c r="M421" s="48">
        <f>F421/E421*100</f>
        <v>100</v>
      </c>
    </row>
    <row r="422" spans="1:13" ht="16.5" thickBot="1">
      <c r="A422" s="198" t="s">
        <v>187</v>
      </c>
      <c r="B422" s="199"/>
      <c r="C422" s="199"/>
      <c r="D422" s="200"/>
      <c r="E422" s="201">
        <f>SUM(E403+E375+E344+E305+E261+E244+E169+E164+E161+E157+E124+E121+E102+E63+E54+E35+E31+E20+E11)</f>
        <v>75600187</v>
      </c>
      <c r="F422" s="201">
        <f aca="true" t="shared" si="110" ref="F422:L422">SUM(F403+F375+F344+F305+F261+F244+F169+F164+F161+F157+F124+F121+F102+F63+F54+F35+F31+F20+F11)</f>
        <v>68742835</v>
      </c>
      <c r="G422" s="201">
        <f t="shared" si="110"/>
        <v>57935437</v>
      </c>
      <c r="H422" s="202">
        <f t="shared" si="110"/>
        <v>21779892</v>
      </c>
      <c r="I422" s="201">
        <f t="shared" si="110"/>
        <v>7418215</v>
      </c>
      <c r="J422" s="201">
        <f t="shared" si="110"/>
        <v>0</v>
      </c>
      <c r="K422" s="201">
        <f t="shared" si="110"/>
        <v>0</v>
      </c>
      <c r="L422" s="202">
        <f t="shared" si="110"/>
        <v>10807398</v>
      </c>
      <c r="M422" s="203">
        <f>(F422/E422*100)</f>
        <v>90.92945100783943</v>
      </c>
    </row>
  </sheetData>
  <sheetProtection/>
  <mergeCells count="103">
    <mergeCell ref="A248:A255"/>
    <mergeCell ref="B249:B255"/>
    <mergeCell ref="A165:A168"/>
    <mergeCell ref="A182:A183"/>
    <mergeCell ref="B182:B183"/>
    <mergeCell ref="A234:A235"/>
    <mergeCell ref="B234:B235"/>
    <mergeCell ref="A197:A200"/>
    <mergeCell ref="B199:B200"/>
    <mergeCell ref="A213:A217"/>
    <mergeCell ref="A56:A57"/>
    <mergeCell ref="B56:B57"/>
    <mergeCell ref="B73:B74"/>
    <mergeCell ref="B153:B154"/>
    <mergeCell ref="A92:A101"/>
    <mergeCell ref="B92:B94"/>
    <mergeCell ref="A380:A386"/>
    <mergeCell ref="B380:B384"/>
    <mergeCell ref="A396:A398"/>
    <mergeCell ref="B397:B402"/>
    <mergeCell ref="A134:A137"/>
    <mergeCell ref="B133:B137"/>
    <mergeCell ref="B165:B166"/>
    <mergeCell ref="A303:A304"/>
    <mergeCell ref="B303:B304"/>
    <mergeCell ref="B297:B302"/>
    <mergeCell ref="A268:A272"/>
    <mergeCell ref="B268:B273"/>
    <mergeCell ref="A282:A291"/>
    <mergeCell ref="B281:B291"/>
    <mergeCell ref="B122:B123"/>
    <mergeCell ref="A103:A106"/>
    <mergeCell ref="B103:B106"/>
    <mergeCell ref="B125:B128"/>
    <mergeCell ref="A378:A379"/>
    <mergeCell ref="B378:B379"/>
    <mergeCell ref="B336:B337"/>
    <mergeCell ref="A341:A343"/>
    <mergeCell ref="A353:A356"/>
    <mergeCell ref="A366:A369"/>
    <mergeCell ref="A306:A308"/>
    <mergeCell ref="A319:A326"/>
    <mergeCell ref="A314:A315"/>
    <mergeCell ref="B359:B361"/>
    <mergeCell ref="B319:B320"/>
    <mergeCell ref="B334:B335"/>
    <mergeCell ref="A345:A352"/>
    <mergeCell ref="B321:B326"/>
    <mergeCell ref="A334:A340"/>
    <mergeCell ref="B345:B351"/>
    <mergeCell ref="A21:A23"/>
    <mergeCell ref="A265:A266"/>
    <mergeCell ref="B265:B266"/>
    <mergeCell ref="B306:B308"/>
    <mergeCell ref="A158:A160"/>
    <mergeCell ref="B139:B142"/>
    <mergeCell ref="B158:B160"/>
    <mergeCell ref="B155:B156"/>
    <mergeCell ref="B60:B62"/>
    <mergeCell ref="A61:A62"/>
    <mergeCell ref="B238:B239"/>
    <mergeCell ref="B167:B168"/>
    <mergeCell ref="B197:B198"/>
    <mergeCell ref="B420:B421"/>
    <mergeCell ref="B353:B355"/>
    <mergeCell ref="B367:B370"/>
    <mergeCell ref="B216:B217"/>
    <mergeCell ref="B395:B396"/>
    <mergeCell ref="A419:A421"/>
    <mergeCell ref="A404:A411"/>
    <mergeCell ref="B404:B411"/>
    <mergeCell ref="A413:A416"/>
    <mergeCell ref="B413:B416"/>
    <mergeCell ref="F5:F9"/>
    <mergeCell ref="A12:A19"/>
    <mergeCell ref="B12:B14"/>
    <mergeCell ref="B15:B16"/>
    <mergeCell ref="B17:B19"/>
    <mergeCell ref="A32:A34"/>
    <mergeCell ref="B32:B34"/>
    <mergeCell ref="B44:B45"/>
    <mergeCell ref="B29:B30"/>
    <mergeCell ref="A43:A44"/>
    <mergeCell ref="A422:D422"/>
    <mergeCell ref="C5:C9"/>
    <mergeCell ref="M5:M9"/>
    <mergeCell ref="A5:A9"/>
    <mergeCell ref="B5:B9"/>
    <mergeCell ref="D5:D9"/>
    <mergeCell ref="E5:E9"/>
    <mergeCell ref="B388:B392"/>
    <mergeCell ref="B21:B22"/>
    <mergeCell ref="L5:L9"/>
    <mergeCell ref="A1:M1"/>
    <mergeCell ref="H8:H9"/>
    <mergeCell ref="I8:I9"/>
    <mergeCell ref="J8:J9"/>
    <mergeCell ref="K8:K9"/>
    <mergeCell ref="G7:G9"/>
    <mergeCell ref="G5:K6"/>
    <mergeCell ref="A2:M2"/>
    <mergeCell ref="A3:M3"/>
    <mergeCell ref="H7:K7"/>
  </mergeCells>
  <printOptions/>
  <pageMargins left="0.31496062992125984" right="0.07874015748031496" top="0.79" bottom="0.71" header="0.5118110236220472" footer="0.5118110236220472"/>
  <pageSetup firstPageNumber="56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2006-04-07T07:09:18Z</dcterms:created>
  <dcterms:modified xsi:type="dcterms:W3CDTF">2006-04-07T07:09:39Z</dcterms:modified>
  <cp:category/>
  <cp:version/>
  <cp:contentType/>
  <cp:contentStatus/>
</cp:coreProperties>
</file>